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2024.25/YE 2024.25/"/>
    </mc:Choice>
  </mc:AlternateContent>
  <xr:revisionPtr revIDLastSave="57" documentId="8_{34E57929-9DDD-47E8-BC23-5F4548AD8EF3}" xr6:coauthVersionLast="47" xr6:coauthVersionMax="47" xr10:uidLastSave="{2CDC0711-940B-465B-8165-B6B4454D866A}"/>
  <bookViews>
    <workbookView xWindow="-108" yWindow="-108" windowWidth="23256" windowHeight="12456" tabRatio="743" xr2:uid="{00000000-000D-0000-FFFF-FFFF00000000}"/>
  </bookViews>
  <sheets>
    <sheet name="Cash book 24.25" sheetId="12" r:id="rId1"/>
    <sheet name="Cash book 1516" sheetId="2" state="hidden" r:id="rId2"/>
    <sheet name="Cash book 1617" sheetId="3" state="hidden" r:id="rId3"/>
    <sheet name="Cash book 1718" sheetId="4" state="hidden" r:id="rId4"/>
    <sheet name="Cash book 1819" sheetId="5" state="hidden" r:id="rId5"/>
  </sheets>
  <definedNames>
    <definedName name="_xlnm._FilterDatabase" localSheetId="0" hidden="1">'Cash book 24.25'!$A$4:$E$27</definedName>
    <definedName name="_xlnm.Print_Area" localSheetId="2">'Cash book 1617'!$A$1:$V$41</definedName>
    <definedName name="_xlnm.Print_Area" localSheetId="3">'Cash book 1718'!$A$1:$V$41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2" l="1"/>
  <c r="V5" i="2" l="1"/>
  <c r="M6" i="2"/>
  <c r="V6" i="2"/>
  <c r="G7" i="2"/>
  <c r="M7" i="2"/>
  <c r="M38" i="2" s="1"/>
  <c r="V7" i="2"/>
  <c r="V38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8" i="2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M8" i="2"/>
  <c r="V8" i="2"/>
  <c r="M9" i="2"/>
  <c r="V9" i="2"/>
  <c r="M10" i="2"/>
  <c r="V10" i="2"/>
  <c r="M11" i="2"/>
  <c r="V11" i="2"/>
  <c r="M12" i="2"/>
  <c r="V12" i="2"/>
  <c r="M13" i="2"/>
  <c r="V13" i="2"/>
  <c r="M14" i="2"/>
  <c r="V14" i="2"/>
  <c r="M15" i="2"/>
  <c r="V15" i="2"/>
  <c r="M16" i="2"/>
  <c r="V16" i="2"/>
  <c r="M17" i="2"/>
  <c r="V17" i="2"/>
  <c r="M18" i="2"/>
  <c r="V18" i="2"/>
  <c r="M19" i="2"/>
  <c r="V19" i="2"/>
  <c r="M20" i="2"/>
  <c r="V20" i="2"/>
  <c r="M21" i="2"/>
  <c r="V21" i="2"/>
  <c r="F22" i="2"/>
  <c r="M22" i="2"/>
  <c r="V22" i="2"/>
  <c r="M23" i="2"/>
  <c r="V23" i="2"/>
  <c r="M24" i="2"/>
  <c r="V24" i="2"/>
  <c r="M25" i="2"/>
  <c r="V25" i="2"/>
  <c r="M26" i="2"/>
  <c r="V26" i="2"/>
  <c r="M27" i="2"/>
  <c r="V27" i="2"/>
  <c r="M28" i="2"/>
  <c r="V28" i="2"/>
  <c r="M29" i="2"/>
  <c r="V29" i="2"/>
  <c r="M30" i="2"/>
  <c r="V30" i="2"/>
  <c r="F31" i="2"/>
  <c r="F37" i="2" s="1"/>
  <c r="M31" i="2"/>
  <c r="V31" i="2"/>
  <c r="M32" i="2"/>
  <c r="V32" i="2"/>
  <c r="M33" i="2"/>
  <c r="V33" i="2"/>
  <c r="M34" i="2"/>
  <c r="V34" i="2"/>
  <c r="M35" i="2"/>
  <c r="V35" i="2"/>
  <c r="M36" i="2"/>
  <c r="V36" i="2"/>
  <c r="E37" i="2"/>
  <c r="M37" i="2"/>
  <c r="V37" i="2"/>
  <c r="I38" i="2"/>
  <c r="J38" i="2"/>
  <c r="M39" i="2" s="1"/>
  <c r="K38" i="2"/>
  <c r="L38" i="2"/>
  <c r="O38" i="2"/>
  <c r="P38" i="2"/>
  <c r="Q38" i="2"/>
  <c r="R38" i="2"/>
  <c r="S38" i="2"/>
  <c r="V39" i="2" s="1"/>
  <c r="V40" i="2" s="1"/>
  <c r="T38" i="2"/>
  <c r="U38" i="2"/>
  <c r="V5" i="3"/>
  <c r="M6" i="3"/>
  <c r="M39" i="3" s="1"/>
  <c r="V6" i="3"/>
  <c r="V39" i="3" s="1"/>
  <c r="M7" i="3"/>
  <c r="M8" i="3"/>
  <c r="V8" i="3"/>
  <c r="M9" i="3"/>
  <c r="V9" i="3"/>
  <c r="M10" i="3"/>
  <c r="V10" i="3"/>
  <c r="M11" i="3"/>
  <c r="V11" i="3"/>
  <c r="M12" i="3"/>
  <c r="V12" i="3"/>
  <c r="M13" i="3"/>
  <c r="V13" i="3"/>
  <c r="M14" i="3"/>
  <c r="V14" i="3"/>
  <c r="M15" i="3"/>
  <c r="V15" i="3"/>
  <c r="M16" i="3"/>
  <c r="V16" i="3"/>
  <c r="M17" i="3"/>
  <c r="V17" i="3"/>
  <c r="M18" i="3"/>
  <c r="V18" i="3"/>
  <c r="M19" i="3"/>
  <c r="V19" i="3"/>
  <c r="M20" i="3"/>
  <c r="V20" i="3"/>
  <c r="M21" i="3"/>
  <c r="V21" i="3"/>
  <c r="M22" i="3"/>
  <c r="V22" i="3"/>
  <c r="M23" i="3"/>
  <c r="V23" i="3"/>
  <c r="M24" i="3"/>
  <c r="V24" i="3"/>
  <c r="M25" i="3"/>
  <c r="V25" i="3"/>
  <c r="M26" i="3"/>
  <c r="V26" i="3"/>
  <c r="M27" i="3"/>
  <c r="V27" i="3"/>
  <c r="M28" i="3"/>
  <c r="V28" i="3"/>
  <c r="M29" i="3"/>
  <c r="V29" i="3"/>
  <c r="M30" i="3"/>
  <c r="V30" i="3"/>
  <c r="M31" i="3"/>
  <c r="V31" i="3"/>
  <c r="M32" i="3"/>
  <c r="V32" i="3"/>
  <c r="M33" i="3"/>
  <c r="V33" i="3"/>
  <c r="M34" i="3"/>
  <c r="V34" i="3"/>
  <c r="M35" i="3"/>
  <c r="V35" i="3"/>
  <c r="M36" i="3"/>
  <c r="V36" i="3"/>
  <c r="M37" i="3"/>
  <c r="V37" i="3"/>
  <c r="E38" i="3"/>
  <c r="F38" i="3"/>
  <c r="M38" i="3"/>
  <c r="V38" i="3"/>
  <c r="I39" i="3"/>
  <c r="J39" i="3"/>
  <c r="K39" i="3"/>
  <c r="L39" i="3"/>
  <c r="O39" i="3"/>
  <c r="P39" i="3"/>
  <c r="Q39" i="3"/>
  <c r="R39" i="3"/>
  <c r="S39" i="3"/>
  <c r="T39" i="3"/>
  <c r="U39" i="3"/>
  <c r="M40" i="3"/>
  <c r="V40" i="3"/>
  <c r="V41" i="3" s="1"/>
  <c r="V5" i="4"/>
  <c r="M6" i="4"/>
  <c r="V6" i="4"/>
  <c r="M7" i="4"/>
  <c r="M39" i="4" s="1"/>
  <c r="V7" i="4"/>
  <c r="V39" i="4" s="1"/>
  <c r="M8" i="4"/>
  <c r="V8" i="4"/>
  <c r="M9" i="4"/>
  <c r="V9" i="4"/>
  <c r="M10" i="4"/>
  <c r="V10" i="4"/>
  <c r="M11" i="4"/>
  <c r="V11" i="4"/>
  <c r="M12" i="4"/>
  <c r="V12" i="4"/>
  <c r="M13" i="4"/>
  <c r="V13" i="4"/>
  <c r="M14" i="4"/>
  <c r="V14" i="4"/>
  <c r="M15" i="4"/>
  <c r="V15" i="4"/>
  <c r="M16" i="4"/>
  <c r="V16" i="4"/>
  <c r="M17" i="4"/>
  <c r="V17" i="4"/>
  <c r="M18" i="4"/>
  <c r="V18" i="4"/>
  <c r="M19" i="4"/>
  <c r="V19" i="4"/>
  <c r="M20" i="4"/>
  <c r="V20" i="4"/>
  <c r="M21" i="4"/>
  <c r="V21" i="4"/>
  <c r="M22" i="4"/>
  <c r="V22" i="4"/>
  <c r="M23" i="4"/>
  <c r="V23" i="4"/>
  <c r="M24" i="4"/>
  <c r="V24" i="4"/>
  <c r="M25" i="4"/>
  <c r="V25" i="4"/>
  <c r="M26" i="4"/>
  <c r="V26" i="4"/>
  <c r="M27" i="4"/>
  <c r="V27" i="4"/>
  <c r="M28" i="4"/>
  <c r="V28" i="4"/>
  <c r="M29" i="4"/>
  <c r="V29" i="4"/>
  <c r="M30" i="4"/>
  <c r="V30" i="4"/>
  <c r="M31" i="4"/>
  <c r="V31" i="4"/>
  <c r="M32" i="4"/>
  <c r="V32" i="4"/>
  <c r="M33" i="4"/>
  <c r="V33" i="4"/>
  <c r="M34" i="4"/>
  <c r="V34" i="4"/>
  <c r="M35" i="4"/>
  <c r="V35" i="4"/>
  <c r="M36" i="4"/>
  <c r="V36" i="4"/>
  <c r="M37" i="4"/>
  <c r="V37" i="4"/>
  <c r="E38" i="4"/>
  <c r="F38" i="4"/>
  <c r="M38" i="4"/>
  <c r="V38" i="4"/>
  <c r="I39" i="4"/>
  <c r="M40" i="4" s="1"/>
  <c r="J39" i="4"/>
  <c r="K39" i="4"/>
  <c r="L39" i="4"/>
  <c r="O39" i="4"/>
  <c r="V40" i="4" s="1"/>
  <c r="V41" i="4" s="1"/>
  <c r="P39" i="4"/>
  <c r="Q39" i="4"/>
  <c r="R39" i="4"/>
  <c r="S39" i="4"/>
  <c r="T39" i="4"/>
  <c r="U39" i="4"/>
  <c r="V5" i="5"/>
  <c r="M6" i="5"/>
  <c r="M44" i="5" s="1"/>
  <c r="V6" i="5"/>
  <c r="V44" i="5" s="1"/>
  <c r="M7" i="5"/>
  <c r="V7" i="5"/>
  <c r="M8" i="5"/>
  <c r="V8" i="5"/>
  <c r="M9" i="5"/>
  <c r="V9" i="5"/>
  <c r="M10" i="5"/>
  <c r="V10" i="5"/>
  <c r="M11" i="5"/>
  <c r="V11" i="5"/>
  <c r="M12" i="5"/>
  <c r="V12" i="5"/>
  <c r="M13" i="5"/>
  <c r="V13" i="5"/>
  <c r="M14" i="5"/>
  <c r="V14" i="5"/>
  <c r="M15" i="5"/>
  <c r="V15" i="5"/>
  <c r="M16" i="5"/>
  <c r="V16" i="5"/>
  <c r="M17" i="5"/>
  <c r="V17" i="5"/>
  <c r="M18" i="5"/>
  <c r="V18" i="5"/>
  <c r="M19" i="5"/>
  <c r="V19" i="5"/>
  <c r="M20" i="5"/>
  <c r="V20" i="5"/>
  <c r="M21" i="5"/>
  <c r="V21" i="5"/>
  <c r="M22" i="5"/>
  <c r="V22" i="5"/>
  <c r="M23" i="5"/>
  <c r="V23" i="5"/>
  <c r="M24" i="5"/>
  <c r="V24" i="5"/>
  <c r="M25" i="5"/>
  <c r="V25" i="5"/>
  <c r="M26" i="5"/>
  <c r="V26" i="5"/>
  <c r="M27" i="5"/>
  <c r="V27" i="5"/>
  <c r="M28" i="5"/>
  <c r="V28" i="5"/>
  <c r="M29" i="5"/>
  <c r="V29" i="5"/>
  <c r="M30" i="5"/>
  <c r="V30" i="5"/>
  <c r="M31" i="5"/>
  <c r="V31" i="5"/>
  <c r="M32" i="5"/>
  <c r="V32" i="5"/>
  <c r="M33" i="5"/>
  <c r="V33" i="5"/>
  <c r="V34" i="5"/>
  <c r="V35" i="5"/>
  <c r="V36" i="5"/>
  <c r="M37" i="5"/>
  <c r="V37" i="5"/>
  <c r="M38" i="5"/>
  <c r="V38" i="5"/>
  <c r="M39" i="5"/>
  <c r="V39" i="5"/>
  <c r="M40" i="5"/>
  <c r="V40" i="5"/>
  <c r="M41" i="5"/>
  <c r="V41" i="5"/>
  <c r="M42" i="5"/>
  <c r="V42" i="5"/>
  <c r="E43" i="5"/>
  <c r="F43" i="5"/>
  <c r="M43" i="5"/>
  <c r="V43" i="5"/>
  <c r="I44" i="5"/>
  <c r="M45" i="5" s="1"/>
  <c r="J44" i="5"/>
  <c r="K44" i="5"/>
  <c r="L44" i="5"/>
  <c r="O44" i="5"/>
  <c r="V45" i="5" s="1"/>
  <c r="V46" i="5" s="1"/>
  <c r="P44" i="5"/>
  <c r="Q44" i="5"/>
  <c r="R44" i="5"/>
  <c r="S44" i="5"/>
  <c r="T44" i="5"/>
  <c r="U44" i="5"/>
  <c r="F49" i="5"/>
  <c r="G39" i="3" l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9" i="4" l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4" i="5" s="1"/>
</calcChain>
</file>

<file path=xl/sharedStrings.xml><?xml version="1.0" encoding="utf-8"?>
<sst xmlns="http://schemas.openxmlformats.org/spreadsheetml/2006/main" count="424" uniqueCount="160">
  <si>
    <t>Hawkley Parish Council</t>
  </si>
  <si>
    <t>Cash Book Analysis</t>
  </si>
  <si>
    <t>Income</t>
  </si>
  <si>
    <t>Expenditure</t>
  </si>
  <si>
    <t>Date</t>
  </si>
  <si>
    <t>Ref.</t>
  </si>
  <si>
    <t>Name</t>
  </si>
  <si>
    <t>Details</t>
  </si>
  <si>
    <t>Paid in</t>
  </si>
  <si>
    <t>Paid out</t>
  </si>
  <si>
    <t>Balance</t>
  </si>
  <si>
    <t>Precept</t>
  </si>
  <si>
    <t>Interest</t>
  </si>
  <si>
    <t>Grants</t>
  </si>
  <si>
    <t>VAT refund</t>
  </si>
  <si>
    <t>TOTAL</t>
  </si>
  <si>
    <t>Clerk's salary</t>
  </si>
  <si>
    <t>Fees and subs</t>
  </si>
  <si>
    <t>Grants 137</t>
  </si>
  <si>
    <t>Maintenance</t>
  </si>
  <si>
    <t>Admin</t>
  </si>
  <si>
    <t>Parish Plan</t>
  </si>
  <si>
    <t>VAT</t>
  </si>
  <si>
    <t>b/fwd</t>
  </si>
  <si>
    <t>Current and deposit accounts</t>
  </si>
  <si>
    <t>EHDC</t>
  </si>
  <si>
    <t>ICO</t>
  </si>
  <si>
    <t>Membership fees</t>
  </si>
  <si>
    <t>HALC</t>
  </si>
  <si>
    <t>Eleanor Greene</t>
  </si>
  <si>
    <t>Zurich</t>
  </si>
  <si>
    <t>Insurance</t>
  </si>
  <si>
    <t>Fingerpost refurb</t>
  </si>
  <si>
    <t>Unity Trust</t>
  </si>
  <si>
    <t>Empshott PCC</t>
  </si>
  <si>
    <t>Rosemary Foundation</t>
  </si>
  <si>
    <t>J K Engineering</t>
  </si>
  <si>
    <t>HMRC</t>
  </si>
  <si>
    <t>Hawkley Sports Club</t>
  </si>
  <si>
    <t>Grant</t>
  </si>
  <si>
    <t>web hosting</t>
  </si>
  <si>
    <t>Maint enance</t>
  </si>
  <si>
    <t>C Knowles</t>
  </si>
  <si>
    <t>precept</t>
  </si>
  <si>
    <t>playsafety</t>
  </si>
  <si>
    <t>caukill</t>
  </si>
  <si>
    <t>Vat</t>
  </si>
  <si>
    <t xml:space="preserve">S Harwood </t>
  </si>
  <si>
    <t>salary Q1</t>
  </si>
  <si>
    <t>affiliation</t>
  </si>
  <si>
    <t>zurich</t>
  </si>
  <si>
    <t>ins</t>
  </si>
  <si>
    <t>c Knowles</t>
  </si>
  <si>
    <t>Grass cutting</t>
  </si>
  <si>
    <t>do the numbers</t>
  </si>
  <si>
    <t>audit</t>
  </si>
  <si>
    <t>grant</t>
  </si>
  <si>
    <t xml:space="preserve">s Harwood </t>
  </si>
  <si>
    <t>salary Q2</t>
  </si>
  <si>
    <t>inspection</t>
  </si>
  <si>
    <t>salary Q3</t>
  </si>
  <si>
    <t>salary Q4</t>
  </si>
  <si>
    <t>n davis</t>
  </si>
  <si>
    <t>traffic calming grant</t>
  </si>
  <si>
    <t>play area</t>
  </si>
  <si>
    <t>training</t>
  </si>
  <si>
    <t>service charge</t>
  </si>
  <si>
    <t>hawkley hall</t>
  </si>
  <si>
    <t>noticeboard</t>
  </si>
  <si>
    <t>Year Ended 31st March 2015</t>
  </si>
  <si>
    <t>P Cregeen</t>
  </si>
  <si>
    <t>Chairmans allowance</t>
  </si>
  <si>
    <t xml:space="preserve">Zurich  </t>
  </si>
  <si>
    <t>insurance</t>
  </si>
  <si>
    <t>hut restoration project</t>
  </si>
  <si>
    <t>S&amp;Q Internal audit</t>
  </si>
  <si>
    <t>ia</t>
  </si>
  <si>
    <t>election costs</t>
  </si>
  <si>
    <t>BDO</t>
  </si>
  <si>
    <t>external audit</t>
  </si>
  <si>
    <t>replace cancelled salary</t>
  </si>
  <si>
    <t>l e brown</t>
  </si>
  <si>
    <t>grass cutting</t>
  </si>
  <si>
    <t>Interest received</t>
  </si>
  <si>
    <t>interest received</t>
  </si>
  <si>
    <t>unity Trust</t>
  </si>
  <si>
    <t>hph trust</t>
  </si>
  <si>
    <t>hall hire</t>
  </si>
  <si>
    <t>expenses</t>
  </si>
  <si>
    <t>tennis</t>
  </si>
  <si>
    <t>lghff</t>
  </si>
  <si>
    <t>donation</t>
  </si>
  <si>
    <t>home start butser</t>
  </si>
  <si>
    <t>Year Ended 31st March 2017</t>
  </si>
  <si>
    <t>Chris Budd</t>
  </si>
  <si>
    <t>villagre hall</t>
  </si>
  <si>
    <t xml:space="preserve">reps </t>
  </si>
  <si>
    <t>HCC</t>
  </si>
  <si>
    <t>bank chgs</t>
  </si>
  <si>
    <t>Year Ended 31st March 2018</t>
  </si>
  <si>
    <t>Hawkley pcc</t>
  </si>
  <si>
    <t>Home start butser</t>
  </si>
  <si>
    <t>training course</t>
  </si>
  <si>
    <t>D gavin</t>
  </si>
  <si>
    <t>grit bin</t>
  </si>
  <si>
    <t>empshott pcc</t>
  </si>
  <si>
    <t>s humphrey</t>
  </si>
  <si>
    <t>wheelie bin</t>
  </si>
  <si>
    <t>hawkley fireworks</t>
  </si>
  <si>
    <t>RCD Hoare</t>
  </si>
  <si>
    <t>hedgecutting</t>
  </si>
  <si>
    <t>Year Ended 31st March 2019</t>
  </si>
  <si>
    <t>Broxap</t>
  </si>
  <si>
    <t>play equip</t>
  </si>
  <si>
    <t>traffic survey equip</t>
  </si>
  <si>
    <t xml:space="preserve">C George </t>
  </si>
  <si>
    <t>weed clearance</t>
  </si>
  <si>
    <t>Richard elderton</t>
  </si>
  <si>
    <t>repair lower green</t>
  </si>
  <si>
    <t>C knowles</t>
  </si>
  <si>
    <t>work on upper green</t>
  </si>
  <si>
    <t>J C Field</t>
  </si>
  <si>
    <t>mileage etc</t>
  </si>
  <si>
    <t>verge cut</t>
  </si>
  <si>
    <t>Butser Homestart</t>
  </si>
  <si>
    <t>Griffin Nurseries</t>
  </si>
  <si>
    <t>tree</t>
  </si>
  <si>
    <t>Premier Grounds</t>
  </si>
  <si>
    <t>Empshott stile repair</t>
  </si>
  <si>
    <t>Grant under s137</t>
  </si>
  <si>
    <t>Arbormar</t>
  </si>
  <si>
    <t>Jolly Robins clearance</t>
  </si>
  <si>
    <t>Hugo Fox</t>
  </si>
  <si>
    <t>Website</t>
  </si>
  <si>
    <t>Internal Audit fee</t>
  </si>
  <si>
    <t>Q1 Salary and Allowance</t>
  </si>
  <si>
    <t>LUPIN</t>
  </si>
  <si>
    <t>Hawkley VH Trustees</t>
  </si>
  <si>
    <t>Defib</t>
  </si>
  <si>
    <t>Lower Green sign repairs</t>
  </si>
  <si>
    <t>Q2 Salary and Allowance</t>
  </si>
  <si>
    <t>Fireworks grant</t>
  </si>
  <si>
    <t>Q3 Salary and Allowance</t>
  </si>
  <si>
    <t>Q4 Salary and Allowance</t>
  </si>
  <si>
    <t>Nigel Brown</t>
  </si>
  <si>
    <t>Hall Hire for 2025</t>
  </si>
  <si>
    <t>Dredge and bank clearance at JR pond</t>
  </si>
  <si>
    <t>Website package</t>
  </si>
  <si>
    <t>24.25 Expenses</t>
  </si>
  <si>
    <t>H Jones</t>
  </si>
  <si>
    <t>Planning advice</t>
  </si>
  <si>
    <t>HIOW</t>
  </si>
  <si>
    <t>EH Citizens Advice</t>
  </si>
  <si>
    <t>Hawkley Parish Council. Payments over £100 2024/25</t>
  </si>
  <si>
    <t>Classification</t>
  </si>
  <si>
    <t>Clerk</t>
  </si>
  <si>
    <t>Pond project</t>
  </si>
  <si>
    <t>Salary</t>
  </si>
  <si>
    <t>Fees</t>
  </si>
  <si>
    <t>Sign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</si>
</sst>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dd/mm/yy"/>
    <numFmt numFmtId="166" formatCode="&quot;£&quot;#,##0.00"/>
  </numFmts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.5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2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0" fillId="0" borderId="0" xfId="0" applyNumberFormat="1"/>
    <xf numFmtId="0" fontId="1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1" fillId="0" borderId="0" xfId="0" applyNumberFormat="1" applyFont="1"/>
    <xf numFmtId="4" fontId="6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4" fontId="2" fillId="0" borderId="1" xfId="0" applyNumberFormat="1" applyFont="1" applyBorder="1"/>
    <xf numFmtId="4" fontId="5" fillId="0" borderId="4" xfId="0" applyNumberFormat="1" applyFont="1" applyBorder="1"/>
    <xf numFmtId="0" fontId="0" fillId="2" borderId="0" xfId="0" applyFill="1"/>
    <xf numFmtId="4" fontId="1" fillId="0" borderId="2" xfId="0" applyNumberFormat="1" applyFont="1" applyBorder="1"/>
    <xf numFmtId="4" fontId="6" fillId="0" borderId="2" xfId="0" applyNumberFormat="1" applyFont="1" applyBorder="1"/>
    <xf numFmtId="4" fontId="6" fillId="0" borderId="4" xfId="0" applyNumberFormat="1" applyFont="1" applyBorder="1"/>
    <xf numFmtId="164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horizontal="right"/>
    </xf>
    <xf numFmtId="0" fontId="3" fillId="0" borderId="6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4" fontId="0" fillId="0" borderId="7" xfId="0" applyNumberFormat="1" applyBorder="1"/>
    <xf numFmtId="165" fontId="0" fillId="0" borderId="0" xfId="0" applyNumberFormat="1"/>
    <xf numFmtId="4" fontId="0" fillId="0" borderId="5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7" xfId="0" applyNumberFormat="1" applyBorder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4" fontId="0" fillId="0" borderId="9" xfId="0" applyNumberFormat="1" applyBorder="1"/>
    <xf numFmtId="4" fontId="0" fillId="0" borderId="10" xfId="0" applyNumberFormat="1" applyBorder="1"/>
    <xf numFmtId="4" fontId="8" fillId="0" borderId="0" xfId="0" applyNumberFormat="1" applyFont="1"/>
    <xf numFmtId="0" fontId="0" fillId="0" borderId="2" xfId="0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4" fontId="0" fillId="0" borderId="11" xfId="0" applyNumberFormat="1" applyBorder="1" applyAlignment="1">
      <alignment horizontal="right"/>
    </xf>
    <xf numFmtId="0" fontId="3" fillId="0" borderId="12" xfId="0" applyFont="1" applyBorder="1"/>
    <xf numFmtId="4" fontId="0" fillId="0" borderId="11" xfId="0" applyNumberFormat="1" applyBorder="1"/>
    <xf numFmtId="4" fontId="0" fillId="0" borderId="13" xfId="0" applyNumberFormat="1" applyBorder="1"/>
    <xf numFmtId="164" fontId="0" fillId="0" borderId="0" xfId="0" applyNumberFormat="1" applyAlignment="1">
      <alignment horizontal="center"/>
    </xf>
    <xf numFmtId="4" fontId="9" fillId="0" borderId="2" xfId="0" applyNumberFormat="1" applyFont="1" applyBorder="1" applyAlignment="1">
      <alignment horizontal="right"/>
    </xf>
    <xf numFmtId="0" fontId="0" fillId="0" borderId="3" xfId="0" applyBorder="1"/>
    <xf numFmtId="4" fontId="0" fillId="0" borderId="14" xfId="0" applyNumberFormat="1" applyBorder="1"/>
    <xf numFmtId="4" fontId="0" fillId="0" borderId="8" xfId="0" applyNumberFormat="1" applyBorder="1"/>
    <xf numFmtId="4" fontId="0" fillId="0" borderId="15" xfId="0" applyNumberFormat="1" applyBorder="1"/>
    <xf numFmtId="0" fontId="0" fillId="0" borderId="6" xfId="0" applyBorder="1"/>
    <xf numFmtId="4" fontId="2" fillId="0" borderId="0" xfId="0" applyNumberFormat="1" applyFont="1"/>
    <xf numFmtId="0" fontId="10" fillId="0" borderId="0" xfId="0" applyFont="1"/>
    <xf numFmtId="166" fontId="0" fillId="0" borderId="0" xfId="0" applyNumberFormat="1"/>
    <xf numFmtId="166" fontId="4" fillId="0" borderId="0" xfId="0" applyNumberFormat="1" applyFont="1"/>
    <xf numFmtId="166" fontId="5" fillId="0" borderId="2" xfId="0" applyNumberFormat="1" applyFont="1" applyBorder="1"/>
    <xf numFmtId="166" fontId="5" fillId="0" borderId="0" xfId="0" applyNumberFormat="1" applyFont="1" applyAlignment="1">
      <alignment horizontal="left" vertical="center" wrapText="1"/>
    </xf>
    <xf numFmtId="166" fontId="7" fillId="0" borderId="0" xfId="0" applyNumberFormat="1" applyFont="1"/>
    <xf numFmtId="166" fontId="0" fillId="0" borderId="9" xfId="0" applyNumberFormat="1" applyBorder="1"/>
    <xf numFmtId="166" fontId="9" fillId="0" borderId="2" xfId="0" applyNumberFormat="1" applyFont="1" applyBorder="1"/>
    <xf numFmtId="44" fontId="0" fillId="0" borderId="0" xfId="0" applyNumberFormat="1"/>
    <xf numFmtId="44" fontId="10" fillId="0" borderId="0" xfId="0" applyNumberFormat="1" applyFont="1"/>
    <xf numFmtId="4" fontId="2" fillId="0" borderId="0" xfId="0" applyNumberFormat="1" applyFont="1"/>
    <xf numFmtId="4" fontId="1" fillId="0" borderId="1" xfId="0" applyNumberFormat="1" applyFont="1" applyBorder="1"/>
    <xf numFmtId="0" fontId="5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7A91-06D4-4138-AB25-F93BCC7CCCA5}">
  <sheetPr>
    <pageSetUpPr fitToPage="1"/>
  </sheetPr>
  <dimension ref="A1:F32"/>
  <sheetViews>
    <sheetView tabSelected="1" zoomScale="103" zoomScaleNormal="103" workbookViewId="0">
      <pane xSplit="4" ySplit="4" topLeftCell="E9" activePane="bottomRight" state="frozen"/>
      <selection pane="topRight" activeCell="G1" sqref="G1"/>
      <selection pane="bottomLeft" activeCell="A41" sqref="A41"/>
      <selection pane="bottomRight" activeCell="C31" sqref="C31"/>
    </sheetView>
  </sheetViews>
  <sheetFormatPr defaultColWidth="11.5546875" defaultRowHeight="13.2" x14ac:dyDescent="0.25"/>
  <cols>
    <col min="1" max="1" width="18.33203125" customWidth="1"/>
    <col min="2" max="2" width="33.44140625" bestFit="1" customWidth="1"/>
    <col min="3" max="3" width="23.5546875" customWidth="1"/>
    <col min="4" max="4" width="11.5546875" style="70"/>
    <col min="5" max="5" width="1.33203125" style="82" customWidth="1"/>
    <col min="6" max="6" width="11.5546875" style="82"/>
  </cols>
  <sheetData>
    <row r="1" spans="1:5" ht="13.8" x14ac:dyDescent="0.25">
      <c r="A1" s="68" t="s">
        <v>153</v>
      </c>
      <c r="B1" s="68"/>
      <c r="C1" s="68"/>
      <c r="D1" s="71"/>
      <c r="E1" s="81"/>
    </row>
    <row r="2" spans="1:5" ht="13.8" x14ac:dyDescent="0.25">
      <c r="A2" s="79"/>
      <c r="B2" s="79"/>
      <c r="C2" s="68"/>
      <c r="D2" s="71"/>
      <c r="E2" s="81"/>
    </row>
    <row r="3" spans="1:5" x14ac:dyDescent="0.25">
      <c r="A3" s="12"/>
      <c r="B3" s="12"/>
      <c r="C3" s="12"/>
      <c r="D3" s="72"/>
      <c r="E3" s="81"/>
    </row>
    <row r="4" spans="1:5" ht="19.95" customHeight="1" x14ac:dyDescent="0.25">
      <c r="A4" s="24" t="s">
        <v>6</v>
      </c>
      <c r="B4" s="24" t="s">
        <v>7</v>
      </c>
      <c r="C4" s="24" t="s">
        <v>154</v>
      </c>
      <c r="D4" s="73" t="s">
        <v>9</v>
      </c>
      <c r="E4" s="83"/>
    </row>
    <row r="5" spans="1:5" x14ac:dyDescent="0.25">
      <c r="A5" t="s">
        <v>132</v>
      </c>
      <c r="B5" t="s">
        <v>133</v>
      </c>
      <c r="C5" s="69" t="s">
        <v>158</v>
      </c>
      <c r="D5" s="77">
        <v>122.28</v>
      </c>
      <c r="E5" s="84"/>
    </row>
    <row r="6" spans="1:5" x14ac:dyDescent="0.25">
      <c r="A6" t="s">
        <v>132</v>
      </c>
      <c r="B6" s="69" t="s">
        <v>147</v>
      </c>
      <c r="C6" s="69" t="s">
        <v>158</v>
      </c>
      <c r="D6" s="77">
        <v>143.86000000000001</v>
      </c>
      <c r="E6" s="84"/>
    </row>
    <row r="7" spans="1:5" x14ac:dyDescent="0.25">
      <c r="A7" t="s">
        <v>136</v>
      </c>
      <c r="B7" s="69" t="s">
        <v>129</v>
      </c>
      <c r="C7" s="69" t="s">
        <v>39</v>
      </c>
      <c r="D7" s="78">
        <v>150</v>
      </c>
      <c r="E7" s="84"/>
    </row>
    <row r="8" spans="1:5" x14ac:dyDescent="0.25">
      <c r="A8" t="s">
        <v>149</v>
      </c>
      <c r="B8" s="69" t="s">
        <v>150</v>
      </c>
      <c r="C8" s="69" t="s">
        <v>158</v>
      </c>
      <c r="D8" s="77">
        <v>150</v>
      </c>
      <c r="E8" s="84"/>
    </row>
    <row r="9" spans="1:5" x14ac:dyDescent="0.25">
      <c r="A9" t="s">
        <v>137</v>
      </c>
      <c r="B9" s="69" t="s">
        <v>145</v>
      </c>
      <c r="C9" s="69" t="s">
        <v>158</v>
      </c>
      <c r="D9" s="77">
        <v>170</v>
      </c>
      <c r="E9" s="84"/>
    </row>
    <row r="10" spans="1:5" x14ac:dyDescent="0.25">
      <c r="A10" t="s">
        <v>29</v>
      </c>
      <c r="B10" t="s">
        <v>134</v>
      </c>
      <c r="C10" s="69" t="s">
        <v>158</v>
      </c>
      <c r="D10" s="77">
        <v>175</v>
      </c>
      <c r="E10" s="84"/>
    </row>
    <row r="11" spans="1:5" x14ac:dyDescent="0.25">
      <c r="A11" t="s">
        <v>155</v>
      </c>
      <c r="B11" s="69" t="s">
        <v>148</v>
      </c>
      <c r="C11" s="69" t="s">
        <v>20</v>
      </c>
      <c r="D11" s="77">
        <v>186.07</v>
      </c>
      <c r="E11" s="84"/>
    </row>
    <row r="12" spans="1:5" x14ac:dyDescent="0.25">
      <c r="A12" s="69" t="s">
        <v>28</v>
      </c>
      <c r="B12" s="69" t="s">
        <v>27</v>
      </c>
      <c r="C12" s="69" t="s">
        <v>158</v>
      </c>
      <c r="D12" s="78">
        <v>282</v>
      </c>
      <c r="E12" s="84"/>
    </row>
    <row r="13" spans="1:5" x14ac:dyDescent="0.25">
      <c r="A13" t="s">
        <v>152</v>
      </c>
      <c r="B13" s="69" t="s">
        <v>129</v>
      </c>
      <c r="C13" s="69" t="s">
        <v>39</v>
      </c>
      <c r="D13" s="77">
        <v>300</v>
      </c>
      <c r="E13" s="84"/>
    </row>
    <row r="14" spans="1:5" x14ac:dyDescent="0.25">
      <c r="A14" t="s">
        <v>124</v>
      </c>
      <c r="B14" s="69" t="s">
        <v>129</v>
      </c>
      <c r="C14" s="69" t="s">
        <v>39</v>
      </c>
      <c r="D14" s="77">
        <v>300</v>
      </c>
      <c r="E14" s="84"/>
    </row>
    <row r="15" spans="1:5" x14ac:dyDescent="0.25">
      <c r="A15" t="s">
        <v>35</v>
      </c>
      <c r="B15" s="69" t="s">
        <v>129</v>
      </c>
      <c r="C15" s="69" t="s">
        <v>39</v>
      </c>
      <c r="D15" s="77">
        <v>300</v>
      </c>
      <c r="E15" s="84"/>
    </row>
    <row r="16" spans="1:5" x14ac:dyDescent="0.25">
      <c r="A16" t="s">
        <v>30</v>
      </c>
      <c r="B16" s="69" t="s">
        <v>31</v>
      </c>
      <c r="C16" s="69" t="s">
        <v>158</v>
      </c>
      <c r="D16" s="77">
        <v>321.7</v>
      </c>
      <c r="E16" s="84"/>
    </row>
    <row r="17" spans="1:5" x14ac:dyDescent="0.25">
      <c r="A17" t="s">
        <v>137</v>
      </c>
      <c r="B17" s="69" t="s">
        <v>138</v>
      </c>
      <c r="C17" s="69" t="s">
        <v>158</v>
      </c>
      <c r="D17" s="77">
        <v>328.8</v>
      </c>
      <c r="E17" s="84"/>
    </row>
    <row r="18" spans="1:5" x14ac:dyDescent="0.25">
      <c r="A18" t="s">
        <v>36</v>
      </c>
      <c r="B18" s="69" t="s">
        <v>139</v>
      </c>
      <c r="C18" s="69" t="s">
        <v>19</v>
      </c>
      <c r="D18" s="77">
        <v>384</v>
      </c>
      <c r="E18" s="84"/>
    </row>
    <row r="19" spans="1:5" x14ac:dyDescent="0.25">
      <c r="A19" t="s">
        <v>38</v>
      </c>
      <c r="B19" s="69" t="s">
        <v>141</v>
      </c>
      <c r="C19" s="69" t="s">
        <v>39</v>
      </c>
      <c r="D19" s="77">
        <v>400</v>
      </c>
      <c r="E19" s="84"/>
    </row>
    <row r="20" spans="1:5" x14ac:dyDescent="0.25">
      <c r="A20" t="s">
        <v>151</v>
      </c>
      <c r="B20" s="69" t="s">
        <v>129</v>
      </c>
      <c r="C20" s="69" t="s">
        <v>39</v>
      </c>
      <c r="D20" s="77">
        <v>400</v>
      </c>
      <c r="E20" s="84"/>
    </row>
    <row r="21" spans="1:5" x14ac:dyDescent="0.25">
      <c r="A21" t="s">
        <v>144</v>
      </c>
      <c r="B21" s="69" t="s">
        <v>146</v>
      </c>
      <c r="C21" s="69" t="s">
        <v>156</v>
      </c>
      <c r="D21" s="77">
        <v>1518</v>
      </c>
      <c r="E21" s="84"/>
    </row>
    <row r="22" spans="1:5" x14ac:dyDescent="0.25">
      <c r="A22" t="s">
        <v>155</v>
      </c>
      <c r="B22" s="69" t="s">
        <v>135</v>
      </c>
      <c r="C22" s="69" t="s">
        <v>157</v>
      </c>
      <c r="D22" s="77">
        <v>1700.5</v>
      </c>
      <c r="E22" s="84"/>
    </row>
    <row r="23" spans="1:5" x14ac:dyDescent="0.25">
      <c r="A23" t="s">
        <v>155</v>
      </c>
      <c r="B23" s="69" t="s">
        <v>140</v>
      </c>
      <c r="C23" s="69" t="s">
        <v>157</v>
      </c>
      <c r="D23" s="77">
        <v>1700.5</v>
      </c>
      <c r="E23" s="84"/>
    </row>
    <row r="24" spans="1:5" x14ac:dyDescent="0.25">
      <c r="A24" t="s">
        <v>155</v>
      </c>
      <c r="B24" s="69" t="s">
        <v>142</v>
      </c>
      <c r="C24" s="69" t="s">
        <v>157</v>
      </c>
      <c r="D24" s="77">
        <v>1700.5</v>
      </c>
      <c r="E24" s="84"/>
    </row>
    <row r="25" spans="1:5" x14ac:dyDescent="0.25">
      <c r="A25" t="s">
        <v>155</v>
      </c>
      <c r="B25" s="69" t="s">
        <v>143</v>
      </c>
      <c r="C25" s="69" t="s">
        <v>157</v>
      </c>
      <c r="D25" s="77">
        <v>1700.5</v>
      </c>
      <c r="E25" s="84"/>
    </row>
    <row r="26" spans="1:5" x14ac:dyDescent="0.25">
      <c r="A26" t="s">
        <v>36</v>
      </c>
      <c r="B26" t="s">
        <v>32</v>
      </c>
      <c r="C26" s="69" t="s">
        <v>159</v>
      </c>
      <c r="D26" s="77">
        <v>2940</v>
      </c>
      <c r="E26" s="84"/>
    </row>
    <row r="27" spans="1:5" x14ac:dyDescent="0.25">
      <c r="A27" t="s">
        <v>130</v>
      </c>
      <c r="B27" t="s">
        <v>131</v>
      </c>
      <c r="C27" t="s">
        <v>156</v>
      </c>
      <c r="D27" s="77">
        <v>3250</v>
      </c>
      <c r="E27" s="84"/>
    </row>
    <row r="28" spans="1:5" x14ac:dyDescent="0.25">
      <c r="B28" s="69"/>
      <c r="C28" s="69"/>
      <c r="D28" s="78"/>
      <c r="E28" s="84"/>
    </row>
    <row r="29" spans="1:5" x14ac:dyDescent="0.25">
      <c r="A29" s="50"/>
      <c r="B29" s="50"/>
      <c r="C29" s="50"/>
      <c r="D29" s="75">
        <f>SUM(D5:D28)</f>
        <v>18623.71</v>
      </c>
      <c r="E29" s="84"/>
    </row>
    <row r="30" spans="1:5" x14ac:dyDescent="0.25">
      <c r="A30" s="55"/>
      <c r="B30" s="55"/>
      <c r="C30" s="55"/>
      <c r="D30" s="76"/>
      <c r="E30" s="84"/>
    </row>
    <row r="31" spans="1:5" x14ac:dyDescent="0.25">
      <c r="A31" s="48"/>
      <c r="B31" s="48"/>
      <c r="C31" s="48"/>
      <c r="D31" s="74"/>
      <c r="E31" s="84"/>
    </row>
    <row r="32" spans="1:5" x14ac:dyDescent="0.25">
      <c r="A32" s="48"/>
      <c r="B32" s="48"/>
      <c r="C32" s="48"/>
      <c r="D32" s="74"/>
      <c r="E32" s="85"/>
    </row>
  </sheetData>
  <sheetProtection selectLockedCells="1" selectUnlockedCells="1"/>
  <autoFilter ref="A4:E27" xr:uid="{00000000-0001-0000-0700-000000000000}"/>
  <sortState xmlns:xlrd2="http://schemas.microsoft.com/office/spreadsheetml/2017/richdata2" ref="A5:F27">
    <sortCondition ref="D5:D27"/>
  </sortState>
  <mergeCells count="1">
    <mergeCell ref="A2:B2"/>
  </mergeCells>
  <pageMargins left="0.7" right="0.7" top="0.75" bottom="0.75" header="0.3" footer="0.3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V40"/>
  <sheetViews>
    <sheetView topLeftCell="A29" zoomScale="103" zoomScaleNormal="103" workbookViewId="0">
      <selection activeCell="M22" sqref="M22"/>
    </sheetView>
  </sheetViews>
  <sheetFormatPr defaultColWidth="11.5546875" defaultRowHeight="13.2" x14ac:dyDescent="0.25"/>
  <cols>
    <col min="2" max="2" width="6.33203125" customWidth="1"/>
    <col min="3" max="3" width="16.5546875" customWidth="1"/>
    <col min="4" max="4" width="26.6640625" customWidth="1"/>
    <col min="6" max="6" width="11.5546875" style="1"/>
    <col min="8" max="8" width="1.33203125" customWidth="1"/>
    <col min="9" max="9" width="9.6640625" customWidth="1"/>
    <col min="10" max="10" width="7.6640625" customWidth="1"/>
    <col min="11" max="12" width="0" hidden="1" customWidth="1"/>
    <col min="13" max="13" width="9.6640625" customWidth="1"/>
    <col min="14" max="14" width="1.33203125" customWidth="1"/>
  </cols>
  <sheetData>
    <row r="1" spans="1:22" ht="15.6" x14ac:dyDescent="0.3">
      <c r="A1" s="2"/>
      <c r="B1" s="3"/>
      <c r="C1" s="68" t="s">
        <v>0</v>
      </c>
      <c r="D1" s="68"/>
      <c r="E1" s="2"/>
      <c r="F1" s="4"/>
      <c r="G1" s="5"/>
      <c r="H1" s="6"/>
      <c r="I1" s="68"/>
      <c r="J1" s="68"/>
      <c r="K1" s="68"/>
      <c r="L1" s="7"/>
      <c r="M1" s="7"/>
      <c r="N1" s="8"/>
      <c r="O1" s="8"/>
      <c r="P1" s="8"/>
      <c r="Q1" s="8"/>
      <c r="R1" s="8"/>
      <c r="S1" s="8"/>
      <c r="T1" s="8"/>
      <c r="U1" s="9"/>
      <c r="V1" s="9"/>
    </row>
    <row r="2" spans="1:22" ht="15.6" x14ac:dyDescent="0.3">
      <c r="A2" s="2"/>
      <c r="B2" s="3"/>
      <c r="C2" s="79" t="s">
        <v>69</v>
      </c>
      <c r="D2" s="79"/>
      <c r="E2" s="2"/>
      <c r="F2" s="4"/>
      <c r="G2" s="5"/>
      <c r="H2" s="6"/>
      <c r="I2" s="79" t="s">
        <v>1</v>
      </c>
      <c r="J2" s="79"/>
      <c r="K2" s="79"/>
      <c r="L2" s="7"/>
      <c r="M2" s="7"/>
      <c r="N2" s="8"/>
      <c r="O2" s="8"/>
      <c r="P2" s="8"/>
      <c r="Q2" s="8"/>
      <c r="R2" s="8"/>
      <c r="S2" s="8"/>
      <c r="T2" s="8"/>
      <c r="U2" s="9"/>
      <c r="V2" s="9"/>
    </row>
    <row r="3" spans="1:22" ht="15.6" x14ac:dyDescent="0.3">
      <c r="A3" s="10"/>
      <c r="B3" s="11"/>
      <c r="C3" s="12"/>
      <c r="D3" s="12"/>
      <c r="E3" s="13"/>
      <c r="F3" s="13"/>
      <c r="G3" s="14"/>
      <c r="H3" s="15"/>
      <c r="I3" s="16" t="s">
        <v>2</v>
      </c>
      <c r="J3" s="13"/>
      <c r="K3" s="13"/>
      <c r="L3" s="13"/>
      <c r="M3" s="17"/>
      <c r="N3" s="18"/>
      <c r="O3" s="80" t="s">
        <v>3</v>
      </c>
      <c r="P3" s="80"/>
      <c r="Q3" s="80"/>
      <c r="R3" s="80"/>
      <c r="S3" s="19"/>
      <c r="T3" s="19"/>
      <c r="U3" s="20"/>
      <c r="V3" s="21"/>
    </row>
    <row r="4" spans="1:22" x14ac:dyDescent="0.25">
      <c r="A4" s="22" t="s">
        <v>4</v>
      </c>
      <c r="B4" s="23" t="s">
        <v>5</v>
      </c>
      <c r="C4" s="24" t="s">
        <v>6</v>
      </c>
      <c r="D4" s="24" t="s">
        <v>7</v>
      </c>
      <c r="E4" s="25" t="s">
        <v>8</v>
      </c>
      <c r="F4" s="25" t="s">
        <v>9</v>
      </c>
      <c r="G4" s="25" t="s">
        <v>10</v>
      </c>
      <c r="H4" s="26"/>
      <c r="I4" s="27" t="s">
        <v>11</v>
      </c>
      <c r="J4" s="28" t="s">
        <v>12</v>
      </c>
      <c r="K4" s="28" t="s">
        <v>13</v>
      </c>
      <c r="L4" s="28" t="s">
        <v>14</v>
      </c>
      <c r="M4" s="29" t="s">
        <v>15</v>
      </c>
      <c r="N4" s="18"/>
      <c r="O4" s="27" t="s">
        <v>16</v>
      </c>
      <c r="P4" s="28" t="s">
        <v>17</v>
      </c>
      <c r="Q4" s="28" t="s">
        <v>18</v>
      </c>
      <c r="R4" s="28" t="s">
        <v>41</v>
      </c>
      <c r="S4" s="28" t="s">
        <v>20</v>
      </c>
      <c r="T4" s="28" t="s">
        <v>21</v>
      </c>
      <c r="U4" s="28" t="s">
        <v>22</v>
      </c>
      <c r="V4" s="29" t="s">
        <v>15</v>
      </c>
    </row>
    <row r="5" spans="1:22" x14ac:dyDescent="0.25">
      <c r="A5" s="30"/>
      <c r="B5" s="31"/>
      <c r="C5" s="32"/>
      <c r="D5" s="32"/>
      <c r="E5" s="33"/>
      <c r="F5" s="33"/>
      <c r="G5" s="34"/>
      <c r="H5" s="35"/>
      <c r="I5" s="36"/>
      <c r="J5" s="33"/>
      <c r="K5" s="33"/>
      <c r="L5" s="33"/>
      <c r="M5" s="37"/>
      <c r="N5" s="18"/>
      <c r="O5" s="36"/>
      <c r="P5" s="33"/>
      <c r="Q5" s="33"/>
      <c r="R5" s="33"/>
      <c r="S5" s="33"/>
      <c r="T5" s="33"/>
      <c r="U5" s="33"/>
      <c r="V5" s="38">
        <f t="shared" ref="V5:V37" si="0">SUM(O5:U5)</f>
        <v>0</v>
      </c>
    </row>
    <row r="6" spans="1:22" x14ac:dyDescent="0.25">
      <c r="A6" s="39">
        <v>42095</v>
      </c>
      <c r="C6" t="s">
        <v>23</v>
      </c>
      <c r="D6" t="s">
        <v>24</v>
      </c>
      <c r="E6" s="1"/>
      <c r="G6">
        <v>4677.6000000000004</v>
      </c>
      <c r="H6" s="35"/>
      <c r="I6" s="40"/>
      <c r="J6" s="41"/>
      <c r="K6" s="41"/>
      <c r="L6" s="41"/>
      <c r="M6" s="42">
        <f t="shared" ref="M6:M37" si="1">SUM(I6:L6)</f>
        <v>0</v>
      </c>
      <c r="N6" s="18"/>
      <c r="O6" s="40"/>
      <c r="P6" s="41"/>
      <c r="Q6" s="41"/>
      <c r="R6" s="41"/>
      <c r="S6" s="41"/>
      <c r="T6" s="41"/>
      <c r="U6" s="41"/>
      <c r="V6" s="38">
        <f t="shared" si="0"/>
        <v>0</v>
      </c>
    </row>
    <row r="7" spans="1:22" x14ac:dyDescent="0.25">
      <c r="A7" s="39">
        <v>42110</v>
      </c>
      <c r="C7" t="s">
        <v>25</v>
      </c>
      <c r="D7" t="s">
        <v>43</v>
      </c>
      <c r="E7" s="43">
        <v>5000</v>
      </c>
      <c r="G7">
        <f t="shared" ref="G7:G35" si="2">SUM(G6+E7-F7)</f>
        <v>9677.6</v>
      </c>
      <c r="H7" s="35"/>
      <c r="I7" s="40">
        <v>5000</v>
      </c>
      <c r="J7" s="41"/>
      <c r="K7" s="41"/>
      <c r="L7" s="41"/>
      <c r="M7" s="42">
        <f t="shared" si="1"/>
        <v>5000</v>
      </c>
      <c r="N7" s="18"/>
      <c r="O7" s="40"/>
      <c r="P7" s="41"/>
      <c r="Q7" s="41"/>
      <c r="R7" s="41"/>
      <c r="S7" s="41"/>
      <c r="T7" s="41"/>
      <c r="U7" s="41"/>
      <c r="V7" s="38">
        <f t="shared" si="0"/>
        <v>0</v>
      </c>
    </row>
    <row r="8" spans="1:22" x14ac:dyDescent="0.25">
      <c r="A8" s="39">
        <v>42185</v>
      </c>
      <c r="B8">
        <v>160</v>
      </c>
      <c r="C8" t="s">
        <v>47</v>
      </c>
      <c r="D8" t="s">
        <v>48</v>
      </c>
      <c r="E8" s="1"/>
      <c r="F8" s="43">
        <v>1000</v>
      </c>
      <c r="G8">
        <f t="shared" si="2"/>
        <v>8677.6</v>
      </c>
      <c r="H8" s="35"/>
      <c r="I8" s="40"/>
      <c r="J8" s="41"/>
      <c r="K8" s="41"/>
      <c r="L8" s="41"/>
      <c r="M8" s="42">
        <f t="shared" si="1"/>
        <v>0</v>
      </c>
      <c r="N8" s="18"/>
      <c r="O8" s="40">
        <v>1000</v>
      </c>
      <c r="P8" s="41"/>
      <c r="Q8" s="41"/>
      <c r="R8" s="41"/>
      <c r="S8" s="41"/>
      <c r="T8" s="41"/>
      <c r="U8" s="41"/>
      <c r="V8" s="38">
        <f t="shared" si="0"/>
        <v>1000</v>
      </c>
    </row>
    <row r="9" spans="1:22" x14ac:dyDescent="0.25">
      <c r="A9" s="39">
        <v>42144</v>
      </c>
      <c r="B9">
        <v>161</v>
      </c>
      <c r="C9" t="s">
        <v>42</v>
      </c>
      <c r="D9" t="s">
        <v>53</v>
      </c>
      <c r="E9" s="1"/>
      <c r="F9" s="43">
        <v>250</v>
      </c>
      <c r="G9">
        <f t="shared" si="2"/>
        <v>8427.6</v>
      </c>
      <c r="H9" s="35"/>
      <c r="I9" s="40"/>
      <c r="J9" s="41"/>
      <c r="K9" s="41"/>
      <c r="L9" s="41"/>
      <c r="M9" s="42">
        <f t="shared" si="1"/>
        <v>0</v>
      </c>
      <c r="N9" s="18"/>
      <c r="O9" s="40"/>
      <c r="P9" s="41"/>
      <c r="Q9" s="41"/>
      <c r="R9" s="41">
        <v>250</v>
      </c>
      <c r="S9" s="41"/>
      <c r="T9" s="41"/>
      <c r="U9" s="41"/>
      <c r="V9" s="38">
        <f t="shared" si="0"/>
        <v>250</v>
      </c>
    </row>
    <row r="10" spans="1:22" x14ac:dyDescent="0.25">
      <c r="A10" s="39">
        <v>42144</v>
      </c>
      <c r="B10">
        <v>162</v>
      </c>
      <c r="C10" t="s">
        <v>28</v>
      </c>
      <c r="D10" t="s">
        <v>49</v>
      </c>
      <c r="E10" s="1"/>
      <c r="F10" s="43">
        <v>200</v>
      </c>
      <c r="G10">
        <f t="shared" si="2"/>
        <v>8227.6</v>
      </c>
      <c r="H10" s="35"/>
      <c r="I10" s="40"/>
      <c r="J10" s="41"/>
      <c r="K10" s="41"/>
      <c r="L10" s="41"/>
      <c r="M10" s="42">
        <f t="shared" si="1"/>
        <v>0</v>
      </c>
      <c r="N10" s="18"/>
      <c r="O10" s="40"/>
      <c r="P10" s="41">
        <v>200</v>
      </c>
      <c r="Q10" s="41"/>
      <c r="R10" s="41"/>
      <c r="S10" s="41"/>
      <c r="T10" s="41"/>
      <c r="U10" s="41"/>
      <c r="V10" s="38">
        <f t="shared" si="0"/>
        <v>200</v>
      </c>
    </row>
    <row r="11" spans="1:22" x14ac:dyDescent="0.25">
      <c r="A11" s="39">
        <v>42144</v>
      </c>
      <c r="B11">
        <v>163</v>
      </c>
      <c r="C11" t="s">
        <v>70</v>
      </c>
      <c r="D11" t="s">
        <v>71</v>
      </c>
      <c r="E11" s="1"/>
      <c r="F11" s="43">
        <v>200</v>
      </c>
      <c r="G11">
        <f t="shared" si="2"/>
        <v>8027.6</v>
      </c>
      <c r="H11" s="35"/>
      <c r="I11" s="40"/>
      <c r="J11" s="41"/>
      <c r="K11" s="41"/>
      <c r="L11" s="41"/>
      <c r="M11" s="42">
        <f t="shared" si="1"/>
        <v>0</v>
      </c>
      <c r="N11" s="18"/>
      <c r="O11" s="40"/>
      <c r="P11" s="41"/>
      <c r="Q11" s="41"/>
      <c r="R11" s="41"/>
      <c r="S11" s="41">
        <v>200</v>
      </c>
      <c r="T11" s="41"/>
      <c r="U11" s="41"/>
      <c r="V11" s="38">
        <f t="shared" si="0"/>
        <v>200</v>
      </c>
    </row>
    <row r="12" spans="1:22" x14ac:dyDescent="0.25">
      <c r="A12" s="39">
        <v>42144</v>
      </c>
      <c r="B12">
        <v>164</v>
      </c>
      <c r="C12" t="s">
        <v>72</v>
      </c>
      <c r="D12" t="s">
        <v>73</v>
      </c>
      <c r="E12" s="1"/>
      <c r="F12" s="43">
        <v>265.41000000000003</v>
      </c>
      <c r="G12">
        <f t="shared" si="2"/>
        <v>7762.1900000000005</v>
      </c>
      <c r="H12" s="35"/>
      <c r="I12" s="40"/>
      <c r="J12" s="41"/>
      <c r="K12" s="41"/>
      <c r="L12" s="41"/>
      <c r="M12" s="42">
        <f t="shared" si="1"/>
        <v>0</v>
      </c>
      <c r="N12" s="18"/>
      <c r="O12" s="40"/>
      <c r="P12" s="41">
        <v>265.41000000000003</v>
      </c>
      <c r="Q12" s="41"/>
      <c r="R12" s="41"/>
      <c r="S12" s="41"/>
      <c r="T12" s="41"/>
      <c r="U12" s="41"/>
      <c r="V12" s="38">
        <f t="shared" si="0"/>
        <v>265.41000000000003</v>
      </c>
    </row>
    <row r="13" spans="1:22" x14ac:dyDescent="0.25">
      <c r="A13" s="39">
        <v>42144</v>
      </c>
      <c r="B13">
        <v>165</v>
      </c>
      <c r="C13" t="s">
        <v>34</v>
      </c>
      <c r="D13" t="s">
        <v>74</v>
      </c>
      <c r="E13" s="1"/>
      <c r="F13" s="43">
        <v>2000</v>
      </c>
      <c r="G13">
        <f t="shared" si="2"/>
        <v>5762.1900000000005</v>
      </c>
      <c r="H13" s="35"/>
      <c r="I13" s="40"/>
      <c r="J13" s="41"/>
      <c r="K13" s="41"/>
      <c r="L13" s="41"/>
      <c r="M13" s="42">
        <f t="shared" si="1"/>
        <v>0</v>
      </c>
      <c r="N13" s="18"/>
      <c r="O13" s="40"/>
      <c r="P13" s="41"/>
      <c r="Q13" s="41">
        <v>2000</v>
      </c>
      <c r="R13" s="41"/>
      <c r="S13" s="41"/>
      <c r="T13" s="41"/>
      <c r="U13" s="41"/>
      <c r="V13" s="38">
        <f t="shared" si="0"/>
        <v>2000</v>
      </c>
    </row>
    <row r="14" spans="1:22" x14ac:dyDescent="0.25">
      <c r="A14" s="39">
        <v>42144</v>
      </c>
      <c r="B14">
        <v>166</v>
      </c>
      <c r="C14" t="s">
        <v>75</v>
      </c>
      <c r="D14" t="s">
        <v>76</v>
      </c>
      <c r="E14" s="1"/>
      <c r="F14" s="43">
        <v>90</v>
      </c>
      <c r="G14">
        <f t="shared" si="2"/>
        <v>5672.1900000000005</v>
      </c>
      <c r="H14" s="35"/>
      <c r="I14" s="40"/>
      <c r="J14" s="41"/>
      <c r="K14" s="41"/>
      <c r="L14" s="41"/>
      <c r="M14" s="42">
        <f t="shared" si="1"/>
        <v>0</v>
      </c>
      <c r="N14" s="18"/>
      <c r="O14" s="40"/>
      <c r="P14" s="41">
        <v>90</v>
      </c>
      <c r="Q14" s="41"/>
      <c r="R14" s="41"/>
      <c r="S14" s="41"/>
      <c r="T14" s="41"/>
      <c r="U14" s="41"/>
      <c r="V14" s="38">
        <f t="shared" si="0"/>
        <v>90</v>
      </c>
    </row>
    <row r="15" spans="1:22" x14ac:dyDescent="0.25">
      <c r="A15" s="39">
        <v>42200</v>
      </c>
      <c r="B15">
        <v>167</v>
      </c>
      <c r="C15" t="s">
        <v>28</v>
      </c>
      <c r="D15" t="s">
        <v>65</v>
      </c>
      <c r="E15" s="1"/>
      <c r="F15" s="43">
        <v>216</v>
      </c>
      <c r="G15">
        <f t="shared" si="2"/>
        <v>5456.1900000000005</v>
      </c>
      <c r="H15" s="35"/>
      <c r="I15" s="40"/>
      <c r="J15" s="41"/>
      <c r="K15" s="41"/>
      <c r="L15" s="41"/>
      <c r="M15" s="42">
        <f t="shared" si="1"/>
        <v>0</v>
      </c>
      <c r="N15" s="18"/>
      <c r="O15" s="40"/>
      <c r="P15" s="41">
        <v>180</v>
      </c>
      <c r="Q15" s="41"/>
      <c r="R15" s="41"/>
      <c r="S15" s="41"/>
      <c r="T15" s="41"/>
      <c r="U15" s="41">
        <v>36</v>
      </c>
      <c r="V15" s="38">
        <f t="shared" si="0"/>
        <v>216</v>
      </c>
    </row>
    <row r="16" spans="1:22" x14ac:dyDescent="0.25">
      <c r="A16" s="39">
        <v>42200</v>
      </c>
      <c r="B16">
        <v>168</v>
      </c>
      <c r="C16" t="s">
        <v>25</v>
      </c>
      <c r="D16" t="s">
        <v>77</v>
      </c>
      <c r="E16" s="1"/>
      <c r="F16" s="43">
        <v>119.7</v>
      </c>
      <c r="G16">
        <f t="shared" si="2"/>
        <v>5336.4900000000007</v>
      </c>
      <c r="H16" s="35"/>
      <c r="I16" s="40"/>
      <c r="J16" s="41"/>
      <c r="K16" s="41"/>
      <c r="L16" s="41"/>
      <c r="M16" s="42">
        <f t="shared" si="1"/>
        <v>0</v>
      </c>
      <c r="N16" s="18"/>
      <c r="O16" s="40"/>
      <c r="P16" s="41">
        <v>119.7</v>
      </c>
      <c r="Q16" s="41"/>
      <c r="R16" s="41"/>
      <c r="S16" s="41"/>
      <c r="T16" s="41"/>
      <c r="U16" s="41"/>
      <c r="V16" s="38">
        <f t="shared" si="0"/>
        <v>119.7</v>
      </c>
    </row>
    <row r="17" spans="1:22" x14ac:dyDescent="0.25">
      <c r="A17" s="39">
        <v>42200</v>
      </c>
      <c r="B17">
        <v>169</v>
      </c>
      <c r="C17" t="s">
        <v>44</v>
      </c>
      <c r="D17" t="s">
        <v>64</v>
      </c>
      <c r="E17" s="1"/>
      <c r="F17" s="43">
        <v>78</v>
      </c>
      <c r="G17">
        <f t="shared" si="2"/>
        <v>5258.4900000000007</v>
      </c>
      <c r="H17" s="35"/>
      <c r="I17" s="40"/>
      <c r="J17" s="41"/>
      <c r="K17" s="41"/>
      <c r="L17" s="41"/>
      <c r="M17" s="42">
        <f t="shared" si="1"/>
        <v>0</v>
      </c>
      <c r="N17" s="18"/>
      <c r="O17" s="40"/>
      <c r="P17" s="41">
        <v>65</v>
      </c>
      <c r="Q17" s="41"/>
      <c r="R17" s="41"/>
      <c r="S17" s="41"/>
      <c r="T17" s="41"/>
      <c r="U17" s="41">
        <v>13</v>
      </c>
      <c r="V17" s="38">
        <f t="shared" si="0"/>
        <v>78</v>
      </c>
    </row>
    <row r="18" spans="1:22" x14ac:dyDescent="0.25">
      <c r="A18" s="39">
        <v>42200</v>
      </c>
      <c r="B18">
        <v>170</v>
      </c>
      <c r="C18" t="s">
        <v>78</v>
      </c>
      <c r="D18" t="s">
        <v>79</v>
      </c>
      <c r="E18" s="1"/>
      <c r="F18" s="43">
        <v>120</v>
      </c>
      <c r="G18">
        <f t="shared" si="2"/>
        <v>5138.4900000000007</v>
      </c>
      <c r="H18" s="35"/>
      <c r="I18" s="40"/>
      <c r="J18" s="41"/>
      <c r="K18" s="41"/>
      <c r="L18" s="41"/>
      <c r="M18" s="42">
        <f t="shared" si="1"/>
        <v>0</v>
      </c>
      <c r="N18" s="18"/>
      <c r="O18" s="40"/>
      <c r="P18" s="41">
        <v>100</v>
      </c>
      <c r="Q18" s="41"/>
      <c r="R18" s="41"/>
      <c r="S18" s="41"/>
      <c r="T18" s="41"/>
      <c r="U18" s="41">
        <v>20</v>
      </c>
      <c r="V18" s="38">
        <f t="shared" si="0"/>
        <v>120</v>
      </c>
    </row>
    <row r="19" spans="1:22" x14ac:dyDescent="0.25">
      <c r="A19" s="39">
        <v>42148</v>
      </c>
      <c r="C19" t="s">
        <v>25</v>
      </c>
      <c r="D19" t="s">
        <v>43</v>
      </c>
      <c r="E19" s="43">
        <v>5000</v>
      </c>
      <c r="G19">
        <f t="shared" si="2"/>
        <v>10138.490000000002</v>
      </c>
      <c r="H19" s="35"/>
      <c r="I19" s="40">
        <v>5000</v>
      </c>
      <c r="J19" s="41"/>
      <c r="K19" s="41"/>
      <c r="L19" s="41"/>
      <c r="M19" s="42">
        <f t="shared" si="1"/>
        <v>5000</v>
      </c>
      <c r="N19" s="18"/>
      <c r="O19" s="40"/>
      <c r="P19" s="41"/>
      <c r="Q19" s="41"/>
      <c r="R19" s="41"/>
      <c r="S19" s="41"/>
      <c r="T19" s="41"/>
      <c r="U19" s="41"/>
      <c r="V19" s="38">
        <f t="shared" si="0"/>
        <v>0</v>
      </c>
    </row>
    <row r="20" spans="1:22" x14ac:dyDescent="0.25">
      <c r="A20" s="39">
        <v>42200</v>
      </c>
      <c r="B20">
        <v>171</v>
      </c>
      <c r="C20" t="s">
        <v>57</v>
      </c>
      <c r="D20" t="s">
        <v>48</v>
      </c>
      <c r="E20" s="1"/>
      <c r="F20" s="43">
        <v>0</v>
      </c>
      <c r="G20">
        <f t="shared" si="2"/>
        <v>10138.490000000002</v>
      </c>
      <c r="H20" s="35"/>
      <c r="I20" s="40"/>
      <c r="J20" s="41"/>
      <c r="K20" s="41"/>
      <c r="L20" s="41"/>
      <c r="M20" s="42">
        <f t="shared" si="1"/>
        <v>0</v>
      </c>
      <c r="N20" s="18"/>
      <c r="O20" s="40">
        <v>0</v>
      </c>
      <c r="P20" s="41"/>
      <c r="Q20" s="41"/>
      <c r="R20" s="41"/>
      <c r="S20" s="41"/>
      <c r="T20" s="41"/>
      <c r="U20" s="41"/>
      <c r="V20" s="38">
        <f t="shared" si="0"/>
        <v>0</v>
      </c>
    </row>
    <row r="21" spans="1:22" x14ac:dyDescent="0.25">
      <c r="A21" s="39">
        <v>42277</v>
      </c>
      <c r="B21">
        <v>172</v>
      </c>
      <c r="C21" t="s">
        <v>57</v>
      </c>
      <c r="D21" t="s">
        <v>80</v>
      </c>
      <c r="E21" s="1"/>
      <c r="F21" s="43">
        <v>1000</v>
      </c>
      <c r="G21">
        <f t="shared" si="2"/>
        <v>9138.4900000000016</v>
      </c>
      <c r="H21" s="35"/>
      <c r="I21" s="40"/>
      <c r="J21" s="41"/>
      <c r="K21" s="41"/>
      <c r="L21" s="41"/>
      <c r="M21" s="42">
        <f t="shared" si="1"/>
        <v>0</v>
      </c>
      <c r="N21" s="18"/>
      <c r="O21" s="40">
        <v>1000</v>
      </c>
      <c r="P21" s="41"/>
      <c r="Q21" s="41"/>
      <c r="R21" s="41"/>
      <c r="S21" s="41"/>
      <c r="T21" s="41"/>
      <c r="U21" s="41"/>
      <c r="V21" s="38">
        <f t="shared" si="0"/>
        <v>1000</v>
      </c>
    </row>
    <row r="22" spans="1:22" x14ac:dyDescent="0.25">
      <c r="A22" s="39">
        <v>42277</v>
      </c>
      <c r="B22">
        <v>201</v>
      </c>
      <c r="C22" t="s">
        <v>81</v>
      </c>
      <c r="D22" t="s">
        <v>64</v>
      </c>
      <c r="E22" s="1"/>
      <c r="F22" s="43">
        <f>226.64+46.12</f>
        <v>272.76</v>
      </c>
      <c r="G22">
        <f t="shared" si="2"/>
        <v>8865.7300000000014</v>
      </c>
      <c r="H22" s="35"/>
      <c r="I22" s="40"/>
      <c r="J22" s="41"/>
      <c r="K22" s="41"/>
      <c r="L22" s="41"/>
      <c r="M22" s="42">
        <f t="shared" si="1"/>
        <v>0</v>
      </c>
      <c r="N22" s="18"/>
      <c r="O22" s="40"/>
      <c r="P22" s="41"/>
      <c r="Q22" s="41"/>
      <c r="R22" s="41">
        <v>226.64</v>
      </c>
      <c r="S22" s="41"/>
      <c r="T22" s="41"/>
      <c r="U22" s="41">
        <v>46.12</v>
      </c>
      <c r="V22" s="38">
        <f t="shared" si="0"/>
        <v>272.76</v>
      </c>
    </row>
    <row r="23" spans="1:22" x14ac:dyDescent="0.25">
      <c r="A23" s="39">
        <v>42277</v>
      </c>
      <c r="B23">
        <v>202</v>
      </c>
      <c r="C23" t="s">
        <v>52</v>
      </c>
      <c r="D23" t="s">
        <v>82</v>
      </c>
      <c r="E23" s="1"/>
      <c r="F23" s="43">
        <v>250</v>
      </c>
      <c r="G23">
        <f t="shared" si="2"/>
        <v>8615.7300000000014</v>
      </c>
      <c r="H23" s="35"/>
      <c r="I23" s="40"/>
      <c r="J23" s="41"/>
      <c r="K23" s="41"/>
      <c r="L23" s="41"/>
      <c r="M23" s="42">
        <f t="shared" si="1"/>
        <v>0</v>
      </c>
      <c r="N23" s="18"/>
      <c r="O23" s="40"/>
      <c r="P23" s="41"/>
      <c r="Q23" s="41"/>
      <c r="R23" s="41">
        <v>250</v>
      </c>
      <c r="S23" s="41"/>
      <c r="T23" s="41"/>
      <c r="U23" s="41"/>
      <c r="V23" s="38">
        <f t="shared" si="0"/>
        <v>250</v>
      </c>
    </row>
    <row r="24" spans="1:22" x14ac:dyDescent="0.25">
      <c r="A24" s="39">
        <v>42368</v>
      </c>
      <c r="B24">
        <v>203</v>
      </c>
      <c r="C24" t="s">
        <v>57</v>
      </c>
      <c r="D24" t="s">
        <v>48</v>
      </c>
      <c r="E24" s="1"/>
      <c r="F24" s="43">
        <v>1000</v>
      </c>
      <c r="G24">
        <f t="shared" si="2"/>
        <v>7615.7300000000014</v>
      </c>
      <c r="H24" s="35"/>
      <c r="I24" s="40"/>
      <c r="J24" s="41"/>
      <c r="K24" s="41"/>
      <c r="L24" s="41"/>
      <c r="M24" s="42">
        <f t="shared" si="1"/>
        <v>0</v>
      </c>
      <c r="N24" s="18"/>
      <c r="O24" s="40">
        <v>1000</v>
      </c>
      <c r="P24" s="41"/>
      <c r="Q24" s="41"/>
      <c r="R24" s="41"/>
      <c r="S24" s="41"/>
      <c r="T24" s="41"/>
      <c r="U24" s="41"/>
      <c r="V24" s="38">
        <f t="shared" si="0"/>
        <v>1000</v>
      </c>
    </row>
    <row r="25" spans="1:22" x14ac:dyDescent="0.25">
      <c r="A25" s="39">
        <v>42277</v>
      </c>
      <c r="C25" t="s">
        <v>33</v>
      </c>
      <c r="D25" t="s">
        <v>83</v>
      </c>
      <c r="E25" s="43">
        <v>0.49</v>
      </c>
      <c r="G25">
        <f t="shared" si="2"/>
        <v>7616.2200000000012</v>
      </c>
      <c r="H25" s="35"/>
      <c r="I25" s="40"/>
      <c r="J25" s="41">
        <v>0.49</v>
      </c>
      <c r="K25" s="41"/>
      <c r="L25" s="41"/>
      <c r="M25" s="42">
        <f t="shared" si="1"/>
        <v>0.49</v>
      </c>
      <c r="N25" s="18"/>
      <c r="O25" s="40"/>
      <c r="P25" s="41"/>
      <c r="Q25" s="41"/>
      <c r="R25" s="41"/>
      <c r="S25" s="41"/>
      <c r="T25" s="41"/>
      <c r="U25" s="41"/>
      <c r="V25" s="38">
        <f t="shared" si="0"/>
        <v>0</v>
      </c>
    </row>
    <row r="26" spans="1:22" x14ac:dyDescent="0.25">
      <c r="A26" s="39">
        <v>42369</v>
      </c>
      <c r="C26" t="s">
        <v>33</v>
      </c>
      <c r="D26" t="s">
        <v>84</v>
      </c>
      <c r="E26" s="43">
        <v>2.2000000000000002</v>
      </c>
      <c r="G26">
        <f t="shared" si="2"/>
        <v>7618.420000000001</v>
      </c>
      <c r="H26" s="35"/>
      <c r="I26" s="40"/>
      <c r="J26" s="41">
        <v>2.2000000000000002</v>
      </c>
      <c r="K26" s="41"/>
      <c r="L26" s="41"/>
      <c r="M26" s="42">
        <f t="shared" si="1"/>
        <v>2.2000000000000002</v>
      </c>
      <c r="N26" s="18"/>
      <c r="O26" s="40"/>
      <c r="P26" s="41"/>
      <c r="Q26" s="41"/>
      <c r="R26" s="41"/>
      <c r="S26" s="41"/>
      <c r="T26" s="41"/>
      <c r="U26" s="41"/>
      <c r="V26" s="38">
        <f t="shared" si="0"/>
        <v>0</v>
      </c>
    </row>
    <row r="27" spans="1:22" x14ac:dyDescent="0.25">
      <c r="A27" s="39">
        <v>42460</v>
      </c>
      <c r="C27" t="s">
        <v>85</v>
      </c>
      <c r="D27" t="s">
        <v>84</v>
      </c>
      <c r="E27" s="44">
        <v>1.7000000000000002</v>
      </c>
      <c r="G27">
        <f t="shared" si="2"/>
        <v>7620.1200000000008</v>
      </c>
      <c r="H27" s="35"/>
      <c r="I27" s="40"/>
      <c r="J27" s="41">
        <v>1.7000000000000002</v>
      </c>
      <c r="K27" s="41"/>
      <c r="L27" s="41"/>
      <c r="M27" s="42">
        <f t="shared" si="1"/>
        <v>1.7000000000000002</v>
      </c>
      <c r="N27" s="18"/>
      <c r="O27" s="40"/>
      <c r="P27" s="41"/>
      <c r="Q27" s="41"/>
      <c r="R27" s="41"/>
      <c r="S27" s="41"/>
      <c r="T27" s="41"/>
      <c r="U27" s="41"/>
      <c r="V27" s="38">
        <f t="shared" si="0"/>
        <v>0</v>
      </c>
    </row>
    <row r="28" spans="1:22" x14ac:dyDescent="0.25">
      <c r="A28" s="39">
        <v>42382</v>
      </c>
      <c r="B28">
        <v>204</v>
      </c>
      <c r="C28" t="s">
        <v>62</v>
      </c>
      <c r="D28" t="s">
        <v>40</v>
      </c>
      <c r="F28" s="43">
        <v>180</v>
      </c>
      <c r="G28">
        <f t="shared" si="2"/>
        <v>7440.1200000000008</v>
      </c>
      <c r="H28" s="35"/>
      <c r="I28" s="40"/>
      <c r="J28" s="41"/>
      <c r="K28" s="41"/>
      <c r="L28" s="41"/>
      <c r="M28" s="42">
        <f t="shared" si="1"/>
        <v>0</v>
      </c>
      <c r="N28" s="18"/>
      <c r="O28" s="40"/>
      <c r="P28" s="41">
        <v>150</v>
      </c>
      <c r="Q28" s="41"/>
      <c r="R28" s="41"/>
      <c r="S28" s="41"/>
      <c r="T28" s="41"/>
      <c r="U28" s="41">
        <v>30</v>
      </c>
      <c r="V28" s="38">
        <f t="shared" si="0"/>
        <v>180</v>
      </c>
    </row>
    <row r="29" spans="1:22" x14ac:dyDescent="0.25">
      <c r="A29" s="39">
        <v>42460</v>
      </c>
      <c r="B29">
        <v>205</v>
      </c>
      <c r="C29" t="s">
        <v>57</v>
      </c>
      <c r="D29" t="s">
        <v>48</v>
      </c>
      <c r="F29" s="1">
        <v>1000</v>
      </c>
      <c r="G29">
        <f t="shared" si="2"/>
        <v>6440.1200000000008</v>
      </c>
      <c r="H29" s="35"/>
      <c r="I29" s="40"/>
      <c r="J29" s="41"/>
      <c r="K29" s="41"/>
      <c r="L29" s="41"/>
      <c r="M29" s="42">
        <f t="shared" si="1"/>
        <v>0</v>
      </c>
      <c r="N29" s="18"/>
      <c r="O29" s="40">
        <v>1000</v>
      </c>
      <c r="P29" s="41"/>
      <c r="Q29" s="41"/>
      <c r="R29" s="41"/>
      <c r="S29" s="41"/>
      <c r="T29" s="41"/>
      <c r="U29" s="41"/>
      <c r="V29" s="38">
        <f t="shared" si="0"/>
        <v>1000</v>
      </c>
    </row>
    <row r="30" spans="1:22" x14ac:dyDescent="0.25">
      <c r="A30" s="39">
        <v>42382</v>
      </c>
      <c r="B30">
        <v>206</v>
      </c>
      <c r="C30" t="s">
        <v>86</v>
      </c>
      <c r="D30" t="s">
        <v>87</v>
      </c>
      <c r="F30" s="43">
        <v>150</v>
      </c>
      <c r="G30">
        <f t="shared" si="2"/>
        <v>6290.1200000000008</v>
      </c>
      <c r="H30" s="35"/>
      <c r="I30" s="40"/>
      <c r="J30" s="41"/>
      <c r="K30" s="41"/>
      <c r="L30" s="41"/>
      <c r="M30" s="42">
        <f t="shared" si="1"/>
        <v>0</v>
      </c>
      <c r="N30" s="18"/>
      <c r="O30" s="40"/>
      <c r="P30" s="41">
        <v>150</v>
      </c>
      <c r="Q30" s="41"/>
      <c r="R30" s="41"/>
      <c r="S30" s="41"/>
      <c r="T30" s="41"/>
      <c r="U30" s="41"/>
      <c r="V30" s="38">
        <f t="shared" si="0"/>
        <v>150</v>
      </c>
    </row>
    <row r="31" spans="1:22" x14ac:dyDescent="0.25">
      <c r="A31" s="39">
        <v>42382</v>
      </c>
      <c r="B31">
        <v>207</v>
      </c>
      <c r="C31" t="s">
        <v>57</v>
      </c>
      <c r="D31" t="s">
        <v>88</v>
      </c>
      <c r="F31" s="43">
        <f>121.44+5.22</f>
        <v>126.66</v>
      </c>
      <c r="G31">
        <f t="shared" si="2"/>
        <v>6163.4600000000009</v>
      </c>
      <c r="H31" s="35"/>
      <c r="I31" s="40"/>
      <c r="J31" s="41"/>
      <c r="K31" s="41"/>
      <c r="L31" s="41"/>
      <c r="M31" s="42">
        <f t="shared" si="1"/>
        <v>0</v>
      </c>
      <c r="N31" s="18"/>
      <c r="O31" s="40"/>
      <c r="P31" s="41"/>
      <c r="Q31" s="41"/>
      <c r="R31" s="41"/>
      <c r="S31" s="41">
        <v>121.44</v>
      </c>
      <c r="T31" s="41"/>
      <c r="U31" s="41">
        <v>5.22</v>
      </c>
      <c r="V31" s="38">
        <f t="shared" si="0"/>
        <v>126.66</v>
      </c>
    </row>
    <row r="32" spans="1:22" x14ac:dyDescent="0.25">
      <c r="A32" s="39">
        <v>42382</v>
      </c>
      <c r="B32" s="45">
        <v>208</v>
      </c>
      <c r="C32" t="s">
        <v>67</v>
      </c>
      <c r="D32" t="s">
        <v>89</v>
      </c>
      <c r="E32" s="1"/>
      <c r="F32" s="43">
        <v>1500</v>
      </c>
      <c r="G32">
        <f t="shared" si="2"/>
        <v>4663.4600000000009</v>
      </c>
      <c r="H32" s="35"/>
      <c r="I32" s="40"/>
      <c r="J32" s="41"/>
      <c r="K32" s="41"/>
      <c r="L32" s="41"/>
      <c r="M32" s="42">
        <f t="shared" si="1"/>
        <v>0</v>
      </c>
      <c r="N32" s="18"/>
      <c r="O32" s="40"/>
      <c r="P32" s="41"/>
      <c r="Q32" s="41">
        <v>1500</v>
      </c>
      <c r="R32" s="41"/>
      <c r="S32" s="41"/>
      <c r="T32" s="41"/>
      <c r="U32" s="41"/>
      <c r="V32" s="38">
        <f t="shared" si="0"/>
        <v>1500</v>
      </c>
    </row>
    <row r="33" spans="1:22" x14ac:dyDescent="0.25">
      <c r="A33" s="39">
        <v>42382</v>
      </c>
      <c r="B33" s="45">
        <v>209</v>
      </c>
      <c r="C33" t="s">
        <v>90</v>
      </c>
      <c r="D33" t="s">
        <v>91</v>
      </c>
      <c r="E33" s="1"/>
      <c r="F33" s="43">
        <v>250</v>
      </c>
      <c r="G33">
        <f t="shared" si="2"/>
        <v>4413.4600000000009</v>
      </c>
      <c r="H33" s="35"/>
      <c r="I33" s="40"/>
      <c r="J33" s="41"/>
      <c r="K33" s="41"/>
      <c r="L33" s="41"/>
      <c r="M33" s="42">
        <f t="shared" si="1"/>
        <v>0</v>
      </c>
      <c r="N33" s="18"/>
      <c r="O33" s="40"/>
      <c r="P33" s="41"/>
      <c r="Q33" s="41">
        <v>250</v>
      </c>
      <c r="R33" s="41"/>
      <c r="S33" s="41"/>
      <c r="T33" s="41"/>
      <c r="U33" s="41"/>
      <c r="V33" s="38">
        <f t="shared" si="0"/>
        <v>250</v>
      </c>
    </row>
    <row r="34" spans="1:22" x14ac:dyDescent="0.25">
      <c r="A34" s="39">
        <v>42382</v>
      </c>
      <c r="B34" s="45">
        <v>210</v>
      </c>
      <c r="C34" t="s">
        <v>92</v>
      </c>
      <c r="D34" t="s">
        <v>91</v>
      </c>
      <c r="E34" s="1"/>
      <c r="F34" s="43">
        <v>250</v>
      </c>
      <c r="G34">
        <f t="shared" si="2"/>
        <v>4163.4600000000009</v>
      </c>
      <c r="H34" s="35"/>
      <c r="I34" s="40"/>
      <c r="J34" s="41"/>
      <c r="K34" s="41"/>
      <c r="L34" s="41"/>
      <c r="M34" s="42">
        <f t="shared" si="1"/>
        <v>0</v>
      </c>
      <c r="N34" s="18"/>
      <c r="O34" s="40"/>
      <c r="P34" s="41"/>
      <c r="Q34" s="41">
        <v>250</v>
      </c>
      <c r="R34" s="41"/>
      <c r="S34" s="41"/>
      <c r="T34" s="41"/>
      <c r="U34" s="41"/>
      <c r="V34" s="38">
        <f t="shared" si="0"/>
        <v>250</v>
      </c>
    </row>
    <row r="35" spans="1:22" x14ac:dyDescent="0.25">
      <c r="A35" s="39">
        <v>42382</v>
      </c>
      <c r="B35" s="45"/>
      <c r="E35" s="1"/>
      <c r="G35">
        <f t="shared" si="2"/>
        <v>4163.4600000000009</v>
      </c>
      <c r="H35" s="35"/>
      <c r="I35" s="40"/>
      <c r="J35" s="41"/>
      <c r="K35" s="41"/>
      <c r="L35" s="41"/>
      <c r="M35" s="42">
        <f t="shared" si="1"/>
        <v>0</v>
      </c>
      <c r="N35" s="18"/>
      <c r="O35" s="40"/>
      <c r="P35" s="41"/>
      <c r="Q35" s="41"/>
      <c r="R35" s="41"/>
      <c r="S35" s="41"/>
      <c r="T35" s="41"/>
      <c r="U35" s="41"/>
      <c r="V35" s="38">
        <f t="shared" si="0"/>
        <v>0</v>
      </c>
    </row>
    <row r="36" spans="1:22" x14ac:dyDescent="0.25">
      <c r="A36" s="46"/>
      <c r="B36" s="47"/>
      <c r="C36" s="48"/>
      <c r="D36" s="48"/>
      <c r="E36" s="46"/>
      <c r="F36" s="46"/>
      <c r="G36" s="34"/>
      <c r="H36" s="35"/>
      <c r="I36" s="40"/>
      <c r="J36" s="41"/>
      <c r="K36" s="41"/>
      <c r="L36" s="41"/>
      <c r="M36" s="42">
        <f t="shared" si="1"/>
        <v>0</v>
      </c>
      <c r="N36" s="18"/>
      <c r="O36" s="40"/>
      <c r="P36" s="41"/>
      <c r="Q36" s="41"/>
      <c r="R36" s="41"/>
      <c r="S36" s="41"/>
      <c r="T36" s="41"/>
      <c r="U36" s="41"/>
      <c r="V36" s="38">
        <f t="shared" si="0"/>
        <v>0</v>
      </c>
    </row>
    <row r="37" spans="1:22" x14ac:dyDescent="0.25">
      <c r="A37" s="46"/>
      <c r="B37" s="49"/>
      <c r="C37" s="50"/>
      <c r="D37" s="50"/>
      <c r="E37" s="51">
        <f>SUM(E7:E36)</f>
        <v>10004.390000000001</v>
      </c>
      <c r="F37" s="52">
        <f>SUM(F7:F36)</f>
        <v>10518.529999999999</v>
      </c>
      <c r="G37" s="34"/>
      <c r="H37" s="35"/>
      <c r="I37" s="40"/>
      <c r="J37" s="41"/>
      <c r="K37" s="41"/>
      <c r="L37" s="41"/>
      <c r="M37" s="42">
        <f t="shared" si="1"/>
        <v>0</v>
      </c>
      <c r="N37" s="18"/>
      <c r="O37" s="40"/>
      <c r="P37" s="41"/>
      <c r="Q37" s="41"/>
      <c r="R37" s="41"/>
      <c r="S37" s="41"/>
      <c r="T37" s="41"/>
      <c r="U37" s="41"/>
      <c r="V37" s="38">
        <f t="shared" si="0"/>
        <v>0</v>
      </c>
    </row>
    <row r="38" spans="1:22" x14ac:dyDescent="0.25">
      <c r="A38" s="53"/>
      <c r="B38" s="54"/>
      <c r="C38" s="55"/>
      <c r="D38" s="55"/>
      <c r="E38" s="56"/>
      <c r="F38" s="56"/>
      <c r="G38" s="57">
        <f>+G35</f>
        <v>4163.4600000000009</v>
      </c>
      <c r="H38" s="58"/>
      <c r="I38" s="51">
        <f>SUM(I5:I37)</f>
        <v>10000</v>
      </c>
      <c r="J38" s="52">
        <f>SUM(J5:J37)</f>
        <v>4.3900000000000006</v>
      </c>
      <c r="K38" s="52">
        <f>SUM(K5:K37)</f>
        <v>0</v>
      </c>
      <c r="L38" s="52">
        <f>SUM(L5:L37)</f>
        <v>0</v>
      </c>
      <c r="M38" s="38">
        <f>SUM(M7:M36)</f>
        <v>10004.390000000001</v>
      </c>
      <c r="N38" s="18"/>
      <c r="O38" s="51">
        <f>SUM(O6:O37)</f>
        <v>4000</v>
      </c>
      <c r="P38" s="52">
        <f>SUM(P6:P37)</f>
        <v>1320.1100000000001</v>
      </c>
      <c r="Q38" s="52">
        <f>+SUM(Q6:Q37)</f>
        <v>4000</v>
      </c>
      <c r="R38" s="52">
        <f>SUM(R6:R37)</f>
        <v>726.64</v>
      </c>
      <c r="S38" s="52">
        <f>+SUM(S6:S37)</f>
        <v>321.44</v>
      </c>
      <c r="T38" s="52">
        <f>+SUM(T6:T37)</f>
        <v>0</v>
      </c>
      <c r="U38" s="59">
        <f>SUM(U6:U37)</f>
        <v>150.34</v>
      </c>
      <c r="V38" s="60">
        <f>SUM(V6:V37)</f>
        <v>10518.529999999999</v>
      </c>
    </row>
    <row r="39" spans="1:22" x14ac:dyDescent="0.25">
      <c r="A39" s="61"/>
      <c r="B39" s="47"/>
      <c r="C39" s="48"/>
      <c r="D39" s="48"/>
      <c r="E39" s="46"/>
      <c r="F39" s="46"/>
      <c r="G39" s="62"/>
      <c r="H39" s="63"/>
      <c r="I39" s="64"/>
      <c r="J39" s="65"/>
      <c r="K39" s="65"/>
      <c r="L39" s="65"/>
      <c r="M39" s="66">
        <f>SUM(I38:L38)</f>
        <v>10004.39</v>
      </c>
      <c r="N39" s="18"/>
      <c r="O39" s="64"/>
      <c r="P39" s="65"/>
      <c r="Q39" s="65"/>
      <c r="R39" s="65"/>
      <c r="S39" s="65"/>
      <c r="T39" s="65"/>
      <c r="U39" s="65"/>
      <c r="V39" s="66">
        <f>SUM(O38:U38)</f>
        <v>10518.53</v>
      </c>
    </row>
    <row r="40" spans="1:22" x14ac:dyDescent="0.25">
      <c r="A40" s="61"/>
      <c r="B40" s="47"/>
      <c r="C40" s="48"/>
      <c r="D40" s="48"/>
      <c r="E40" s="46"/>
      <c r="F40" s="46"/>
      <c r="G40" s="34"/>
      <c r="H40" s="67"/>
      <c r="O40" s="52"/>
      <c r="P40" s="52"/>
      <c r="Q40" s="52"/>
      <c r="R40" s="52"/>
      <c r="S40" s="52"/>
      <c r="T40" s="52"/>
      <c r="U40" s="52"/>
      <c r="V40" s="52">
        <f>SUM(V39-F37)</f>
        <v>1.8189894035458565E-12</v>
      </c>
    </row>
  </sheetData>
  <sheetProtection selectLockedCells="1" selectUnlockedCells="1"/>
  <mergeCells count="3">
    <mergeCell ref="C2:D2"/>
    <mergeCell ref="I2:K2"/>
    <mergeCell ref="O3:R3"/>
  </mergeCells>
  <pageMargins left="0.78749999999999998" right="0.78749999999999998" top="0.78749999999999998" bottom="0.78749999999999998" header="0.51180555555555551" footer="0.51180555555555551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V41"/>
  <sheetViews>
    <sheetView topLeftCell="E13" zoomScale="103" zoomScaleNormal="103" workbookViewId="0">
      <selection activeCell="G41" sqref="G41"/>
    </sheetView>
  </sheetViews>
  <sheetFormatPr defaultColWidth="11.5546875" defaultRowHeight="13.2" x14ac:dyDescent="0.25"/>
  <cols>
    <col min="2" max="2" width="6.33203125" customWidth="1"/>
    <col min="3" max="3" width="16.5546875" customWidth="1"/>
    <col min="4" max="4" width="26.6640625" customWidth="1"/>
    <col min="6" max="6" width="11.5546875" style="1"/>
    <col min="8" max="8" width="1.33203125" customWidth="1"/>
    <col min="9" max="9" width="9.6640625" customWidth="1"/>
    <col min="10" max="11" width="7.6640625" customWidth="1"/>
    <col min="12" max="13" width="9.6640625" customWidth="1"/>
    <col min="14" max="14" width="1.33203125" customWidth="1"/>
    <col min="17" max="17" width="0" hidden="1" customWidth="1"/>
    <col min="20" max="20" width="0" hidden="1" customWidth="1"/>
  </cols>
  <sheetData>
    <row r="1" spans="1:22" ht="15.6" x14ac:dyDescent="0.3">
      <c r="A1" s="2"/>
      <c r="B1" s="3"/>
      <c r="C1" s="68" t="s">
        <v>0</v>
      </c>
      <c r="D1" s="68"/>
      <c r="E1" s="2"/>
      <c r="F1" s="4"/>
      <c r="G1" s="5"/>
      <c r="H1" s="6"/>
      <c r="I1" s="68"/>
      <c r="J1" s="68"/>
      <c r="K1" s="68"/>
      <c r="L1" s="7"/>
      <c r="M1" s="7"/>
      <c r="N1" s="8"/>
      <c r="O1" s="8"/>
      <c r="P1" s="8"/>
      <c r="Q1" s="8"/>
      <c r="R1" s="8"/>
      <c r="S1" s="8"/>
      <c r="T1" s="8"/>
      <c r="U1" s="9"/>
      <c r="V1" s="9"/>
    </row>
    <row r="2" spans="1:22" ht="15.6" x14ac:dyDescent="0.3">
      <c r="A2" s="2"/>
      <c r="B2" s="3"/>
      <c r="C2" s="79" t="s">
        <v>93</v>
      </c>
      <c r="D2" s="79"/>
      <c r="E2" s="2"/>
      <c r="F2" s="4"/>
      <c r="G2" s="5"/>
      <c r="H2" s="6"/>
      <c r="I2" s="79" t="s">
        <v>1</v>
      </c>
      <c r="J2" s="79"/>
      <c r="K2" s="79"/>
      <c r="L2" s="7"/>
      <c r="M2" s="7"/>
      <c r="N2" s="8"/>
      <c r="O2" s="8"/>
      <c r="P2" s="8"/>
      <c r="Q2" s="8"/>
      <c r="R2" s="8"/>
      <c r="S2" s="8"/>
      <c r="T2" s="8"/>
      <c r="U2" s="9"/>
      <c r="V2" s="9"/>
    </row>
    <row r="3" spans="1:22" ht="15.6" x14ac:dyDescent="0.3">
      <c r="A3" s="10"/>
      <c r="B3" s="11"/>
      <c r="C3" s="12"/>
      <c r="D3" s="12"/>
      <c r="E3" s="13"/>
      <c r="F3" s="13"/>
      <c r="G3" s="14"/>
      <c r="H3" s="15"/>
      <c r="I3" s="16" t="s">
        <v>2</v>
      </c>
      <c r="J3" s="13"/>
      <c r="K3" s="13"/>
      <c r="L3" s="13"/>
      <c r="M3" s="17"/>
      <c r="N3" s="18"/>
      <c r="O3" s="80" t="s">
        <v>3</v>
      </c>
      <c r="P3" s="80"/>
      <c r="Q3" s="80"/>
      <c r="R3" s="80"/>
      <c r="S3" s="19"/>
      <c r="T3" s="19"/>
      <c r="U3" s="20"/>
      <c r="V3" s="21"/>
    </row>
    <row r="4" spans="1:22" x14ac:dyDescent="0.25">
      <c r="A4" s="22" t="s">
        <v>4</v>
      </c>
      <c r="B4" s="23" t="s">
        <v>5</v>
      </c>
      <c r="C4" s="24" t="s">
        <v>6</v>
      </c>
      <c r="D4" s="24" t="s">
        <v>7</v>
      </c>
      <c r="E4" s="25" t="s">
        <v>8</v>
      </c>
      <c r="F4" s="25" t="s">
        <v>9</v>
      </c>
      <c r="G4" s="25" t="s">
        <v>10</v>
      </c>
      <c r="H4" s="26"/>
      <c r="I4" s="27" t="s">
        <v>11</v>
      </c>
      <c r="J4" s="28" t="s">
        <v>12</v>
      </c>
      <c r="K4" s="28" t="s">
        <v>13</v>
      </c>
      <c r="L4" s="28" t="s">
        <v>14</v>
      </c>
      <c r="M4" s="29" t="s">
        <v>15</v>
      </c>
      <c r="N4" s="18"/>
      <c r="O4" s="27" t="s">
        <v>16</v>
      </c>
      <c r="P4" s="28" t="s">
        <v>17</v>
      </c>
      <c r="Q4" s="28" t="s">
        <v>18</v>
      </c>
      <c r="R4" s="28" t="s">
        <v>41</v>
      </c>
      <c r="S4" s="28" t="s">
        <v>20</v>
      </c>
      <c r="T4" s="28" t="s">
        <v>21</v>
      </c>
      <c r="U4" s="28" t="s">
        <v>22</v>
      </c>
      <c r="V4" s="29" t="s">
        <v>15</v>
      </c>
    </row>
    <row r="5" spans="1:22" x14ac:dyDescent="0.25">
      <c r="A5" s="30"/>
      <c r="B5" s="31"/>
      <c r="C5" s="32"/>
      <c r="D5" s="32"/>
      <c r="E5" s="33"/>
      <c r="F5" s="33"/>
      <c r="G5" s="34"/>
      <c r="H5" s="35"/>
      <c r="I5" s="36"/>
      <c r="J5" s="33"/>
      <c r="K5" s="33"/>
      <c r="L5" s="33"/>
      <c r="M5" s="37"/>
      <c r="N5" s="18"/>
      <c r="O5" s="36"/>
      <c r="P5" s="33"/>
      <c r="Q5" s="33"/>
      <c r="R5" s="33"/>
      <c r="S5" s="33"/>
      <c r="T5" s="33"/>
      <c r="U5" s="33"/>
      <c r="V5" s="38">
        <f>SUM(O5:U5)</f>
        <v>0</v>
      </c>
    </row>
    <row r="6" spans="1:22" x14ac:dyDescent="0.25">
      <c r="A6" s="39">
        <v>42461</v>
      </c>
      <c r="C6" t="s">
        <v>23</v>
      </c>
      <c r="D6" t="s">
        <v>24</v>
      </c>
      <c r="E6" s="1"/>
      <c r="G6">
        <f>+'Cash book 1516'!G38</f>
        <v>4163.4600000000009</v>
      </c>
      <c r="H6" s="35"/>
      <c r="I6" s="40"/>
      <c r="J6" s="41"/>
      <c r="K6" s="41"/>
      <c r="L6" s="41"/>
      <c r="M6" s="42">
        <f t="shared" ref="M6:M38" si="0">SUM(I6:L6)</f>
        <v>0</v>
      </c>
      <c r="N6" s="18"/>
      <c r="O6" s="40"/>
      <c r="P6" s="41"/>
      <c r="Q6" s="41"/>
      <c r="R6" s="41"/>
      <c r="S6" s="41"/>
      <c r="T6" s="41"/>
      <c r="U6" s="41"/>
      <c r="V6" s="38">
        <f>SUM(O6:U6)</f>
        <v>0</v>
      </c>
    </row>
    <row r="7" spans="1:22" x14ac:dyDescent="0.25">
      <c r="A7" s="39">
        <v>42468</v>
      </c>
      <c r="C7" t="s">
        <v>37</v>
      </c>
      <c r="D7" t="s">
        <v>46</v>
      </c>
      <c r="E7" s="1">
        <v>378.83</v>
      </c>
      <c r="G7">
        <f t="shared" ref="G7:G36" si="1">SUM(G6+E7-F7)</f>
        <v>4542.2900000000009</v>
      </c>
      <c r="H7" s="35"/>
      <c r="I7" s="40"/>
      <c r="J7" s="41"/>
      <c r="K7" s="41"/>
      <c r="L7" s="41">
        <v>378.83</v>
      </c>
      <c r="M7" s="42">
        <f t="shared" si="0"/>
        <v>378.83</v>
      </c>
      <c r="N7" s="18"/>
      <c r="O7" s="40"/>
      <c r="P7" s="41"/>
      <c r="Q7" s="41"/>
      <c r="R7" s="41"/>
      <c r="S7" s="41"/>
      <c r="T7" s="41"/>
      <c r="U7" s="41"/>
      <c r="V7" s="38"/>
    </row>
    <row r="8" spans="1:22" x14ac:dyDescent="0.25">
      <c r="A8" s="39">
        <v>42474</v>
      </c>
      <c r="C8" t="s">
        <v>25</v>
      </c>
      <c r="D8" t="s">
        <v>43</v>
      </c>
      <c r="E8" s="43">
        <v>5000</v>
      </c>
      <c r="G8">
        <f t="shared" si="1"/>
        <v>9542.2900000000009</v>
      </c>
      <c r="H8" s="35"/>
      <c r="I8" s="40">
        <v>5000</v>
      </c>
      <c r="J8" s="41"/>
      <c r="K8" s="41"/>
      <c r="L8" s="41"/>
      <c r="M8" s="42">
        <f t="shared" si="0"/>
        <v>5000</v>
      </c>
      <c r="N8" s="18"/>
      <c r="O8" s="40"/>
      <c r="P8" s="41"/>
      <c r="Q8" s="41"/>
      <c r="R8" s="41"/>
      <c r="S8" s="41"/>
      <c r="T8" s="41"/>
      <c r="U8" s="41"/>
      <c r="V8" s="38">
        <f t="shared" ref="V8:V38" si="2">SUM(O8:U8)</f>
        <v>0</v>
      </c>
    </row>
    <row r="9" spans="1:22" x14ac:dyDescent="0.25">
      <c r="A9" s="39">
        <v>42551</v>
      </c>
      <c r="C9" t="s">
        <v>47</v>
      </c>
      <c r="D9" t="s">
        <v>48</v>
      </c>
      <c r="E9" s="1"/>
      <c r="F9" s="43">
        <v>1000</v>
      </c>
      <c r="G9">
        <f t="shared" si="1"/>
        <v>8542.2900000000009</v>
      </c>
      <c r="H9" s="35"/>
      <c r="I9" s="40"/>
      <c r="J9" s="41"/>
      <c r="K9" s="41"/>
      <c r="L9" s="41"/>
      <c r="M9" s="42">
        <f t="shared" si="0"/>
        <v>0</v>
      </c>
      <c r="N9" s="18"/>
      <c r="O9" s="40">
        <v>1000</v>
      </c>
      <c r="P9" s="41"/>
      <c r="Q9" s="41"/>
      <c r="R9" s="41"/>
      <c r="S9" s="41"/>
      <c r="T9" s="41"/>
      <c r="U9" s="41"/>
      <c r="V9" s="38">
        <f t="shared" si="2"/>
        <v>1000</v>
      </c>
    </row>
    <row r="10" spans="1:22" x14ac:dyDescent="0.25">
      <c r="A10" s="39">
        <v>42480</v>
      </c>
      <c r="C10" t="s">
        <v>94</v>
      </c>
      <c r="D10" t="s">
        <v>53</v>
      </c>
      <c r="E10" s="1"/>
      <c r="F10" s="43">
        <v>216</v>
      </c>
      <c r="G10">
        <f t="shared" si="1"/>
        <v>8326.2900000000009</v>
      </c>
      <c r="H10" s="35"/>
      <c r="I10" s="40"/>
      <c r="J10" s="41"/>
      <c r="K10" s="41"/>
      <c r="L10" s="41"/>
      <c r="M10" s="42">
        <f t="shared" si="0"/>
        <v>0</v>
      </c>
      <c r="N10" s="18"/>
      <c r="O10" s="40"/>
      <c r="P10" s="41"/>
      <c r="Q10" s="41"/>
      <c r="R10" s="41">
        <v>180</v>
      </c>
      <c r="S10" s="41"/>
      <c r="T10" s="41"/>
      <c r="U10" s="41">
        <v>36</v>
      </c>
      <c r="V10" s="38">
        <f t="shared" si="2"/>
        <v>216</v>
      </c>
    </row>
    <row r="11" spans="1:22" x14ac:dyDescent="0.25">
      <c r="A11" s="39">
        <v>42480</v>
      </c>
      <c r="C11" t="s">
        <v>28</v>
      </c>
      <c r="D11" t="s">
        <v>49</v>
      </c>
      <c r="E11" s="1"/>
      <c r="F11" s="43">
        <v>205</v>
      </c>
      <c r="G11">
        <f t="shared" si="1"/>
        <v>8121.2900000000009</v>
      </c>
      <c r="H11" s="35"/>
      <c r="I11" s="40"/>
      <c r="J11" s="41"/>
      <c r="K11" s="41"/>
      <c r="L11" s="41"/>
      <c r="M11" s="42">
        <f t="shared" si="0"/>
        <v>0</v>
      </c>
      <c r="N11" s="18"/>
      <c r="O11" s="40"/>
      <c r="P11" s="41">
        <v>205</v>
      </c>
      <c r="Q11" s="41"/>
      <c r="R11" s="41"/>
      <c r="S11" s="41"/>
      <c r="T11" s="41"/>
      <c r="U11" s="41"/>
      <c r="V11" s="38">
        <f t="shared" si="2"/>
        <v>205</v>
      </c>
    </row>
    <row r="12" spans="1:22" x14ac:dyDescent="0.25">
      <c r="A12" s="39">
        <v>42508</v>
      </c>
      <c r="C12" t="s">
        <v>95</v>
      </c>
      <c r="D12" t="s">
        <v>87</v>
      </c>
      <c r="E12" s="1"/>
      <c r="F12" s="43">
        <v>156</v>
      </c>
      <c r="G12">
        <f t="shared" si="1"/>
        <v>7965.2900000000009</v>
      </c>
      <c r="H12" s="35"/>
      <c r="I12" s="40"/>
      <c r="J12" s="41"/>
      <c r="K12" s="41"/>
      <c r="L12" s="41"/>
      <c r="M12" s="42">
        <f t="shared" si="0"/>
        <v>0</v>
      </c>
      <c r="N12" s="18"/>
      <c r="O12" s="40"/>
      <c r="P12" s="41"/>
      <c r="Q12" s="41"/>
      <c r="R12" s="41"/>
      <c r="S12" s="41">
        <v>156</v>
      </c>
      <c r="T12" s="41"/>
      <c r="U12" s="41"/>
      <c r="V12" s="38">
        <f t="shared" si="2"/>
        <v>156</v>
      </c>
    </row>
    <row r="13" spans="1:22" x14ac:dyDescent="0.25">
      <c r="A13" s="39">
        <v>42508</v>
      </c>
      <c r="C13" t="s">
        <v>45</v>
      </c>
      <c r="D13" t="s">
        <v>96</v>
      </c>
      <c r="E13" s="1"/>
      <c r="F13" s="43">
        <v>60</v>
      </c>
      <c r="G13">
        <f t="shared" si="1"/>
        <v>7905.2900000000009</v>
      </c>
      <c r="H13" s="35"/>
      <c r="I13" s="40"/>
      <c r="J13" s="41"/>
      <c r="K13" s="41"/>
      <c r="L13" s="41"/>
      <c r="M13" s="42">
        <f t="shared" si="0"/>
        <v>0</v>
      </c>
      <c r="N13" s="18"/>
      <c r="O13" s="40"/>
      <c r="P13" s="41"/>
      <c r="Q13" s="41"/>
      <c r="R13" s="41">
        <v>60</v>
      </c>
      <c r="S13" s="41"/>
      <c r="T13" s="41"/>
      <c r="U13" s="41"/>
      <c r="V13" s="38">
        <f t="shared" si="2"/>
        <v>60</v>
      </c>
    </row>
    <row r="14" spans="1:22" x14ac:dyDescent="0.25">
      <c r="A14" s="39">
        <v>42508</v>
      </c>
      <c r="C14" t="s">
        <v>50</v>
      </c>
      <c r="D14" t="s">
        <v>51</v>
      </c>
      <c r="E14" s="1"/>
      <c r="F14" s="43">
        <v>269.93</v>
      </c>
      <c r="G14">
        <f t="shared" si="1"/>
        <v>7635.3600000000006</v>
      </c>
      <c r="H14" s="35"/>
      <c r="I14" s="40"/>
      <c r="J14" s="41"/>
      <c r="K14" s="41"/>
      <c r="L14" s="41"/>
      <c r="M14" s="42">
        <f t="shared" si="0"/>
        <v>0</v>
      </c>
      <c r="N14" s="18"/>
      <c r="O14" s="40"/>
      <c r="P14" s="41">
        <v>269.93</v>
      </c>
      <c r="Q14" s="41"/>
      <c r="R14" s="41"/>
      <c r="S14" s="41"/>
      <c r="T14" s="41"/>
      <c r="U14" s="41"/>
      <c r="V14" s="38">
        <f t="shared" si="2"/>
        <v>269.93</v>
      </c>
    </row>
    <row r="15" spans="1:22" x14ac:dyDescent="0.25">
      <c r="A15" s="39">
        <v>42508</v>
      </c>
      <c r="C15" t="s">
        <v>52</v>
      </c>
      <c r="D15" t="s">
        <v>53</v>
      </c>
      <c r="E15" s="1"/>
      <c r="F15" s="43">
        <v>250</v>
      </c>
      <c r="G15">
        <f t="shared" si="1"/>
        <v>7385.3600000000006</v>
      </c>
      <c r="H15" s="35"/>
      <c r="I15" s="40"/>
      <c r="J15" s="41"/>
      <c r="K15" s="41"/>
      <c r="L15" s="41"/>
      <c r="M15" s="42">
        <f t="shared" si="0"/>
        <v>0</v>
      </c>
      <c r="N15" s="18"/>
      <c r="O15" s="40"/>
      <c r="P15" s="41"/>
      <c r="Q15" s="41"/>
      <c r="R15" s="41">
        <v>250</v>
      </c>
      <c r="S15" s="41"/>
      <c r="T15" s="41"/>
      <c r="U15" s="41"/>
      <c r="V15" s="38">
        <f t="shared" si="2"/>
        <v>250</v>
      </c>
    </row>
    <row r="16" spans="1:22" x14ac:dyDescent="0.25">
      <c r="A16" s="39">
        <v>42557</v>
      </c>
      <c r="C16" t="s">
        <v>54</v>
      </c>
      <c r="D16" t="s">
        <v>55</v>
      </c>
      <c r="E16" s="1"/>
      <c r="F16" s="43">
        <v>185</v>
      </c>
      <c r="G16">
        <f t="shared" si="1"/>
        <v>7200.3600000000006</v>
      </c>
      <c r="H16" s="35"/>
      <c r="I16" s="40"/>
      <c r="J16" s="41"/>
      <c r="K16" s="41"/>
      <c r="L16" s="41"/>
      <c r="M16" s="42">
        <f t="shared" si="0"/>
        <v>0</v>
      </c>
      <c r="N16" s="18"/>
      <c r="O16" s="40"/>
      <c r="P16" s="41">
        <v>185</v>
      </c>
      <c r="Q16" s="41"/>
      <c r="R16" s="41"/>
      <c r="S16" s="41"/>
      <c r="T16" s="41"/>
      <c r="U16" s="41"/>
      <c r="V16" s="38">
        <f t="shared" si="2"/>
        <v>185</v>
      </c>
    </row>
    <row r="17" spans="1:22" x14ac:dyDescent="0.25">
      <c r="A17" s="39">
        <v>42510</v>
      </c>
      <c r="C17" t="s">
        <v>97</v>
      </c>
      <c r="D17" t="s">
        <v>56</v>
      </c>
      <c r="E17" s="1">
        <v>180</v>
      </c>
      <c r="F17" s="43"/>
      <c r="G17">
        <f t="shared" si="1"/>
        <v>7380.3600000000006</v>
      </c>
      <c r="H17" s="35"/>
      <c r="I17" s="40"/>
      <c r="J17" s="41"/>
      <c r="K17" s="41">
        <v>180</v>
      </c>
      <c r="L17" s="41"/>
      <c r="M17" s="42">
        <f t="shared" si="0"/>
        <v>180</v>
      </c>
      <c r="N17" s="18"/>
      <c r="O17" s="40"/>
      <c r="P17" s="41"/>
      <c r="Q17" s="41"/>
      <c r="R17" s="41"/>
      <c r="S17" s="41"/>
      <c r="T17" s="41"/>
      <c r="U17" s="41"/>
      <c r="V17" s="38">
        <f t="shared" si="2"/>
        <v>0</v>
      </c>
    </row>
    <row r="18" spans="1:22" x14ac:dyDescent="0.25">
      <c r="A18" s="39">
        <v>42557</v>
      </c>
      <c r="C18" t="s">
        <v>44</v>
      </c>
      <c r="D18" t="s">
        <v>64</v>
      </c>
      <c r="E18" s="1"/>
      <c r="F18" s="43">
        <v>79.8</v>
      </c>
      <c r="G18">
        <f t="shared" si="1"/>
        <v>7300.56</v>
      </c>
      <c r="H18" s="35"/>
      <c r="I18" s="40"/>
      <c r="J18" s="41"/>
      <c r="K18" s="41"/>
      <c r="L18" s="41"/>
      <c r="M18" s="42">
        <f t="shared" si="0"/>
        <v>0</v>
      </c>
      <c r="N18" s="18"/>
      <c r="O18" s="40"/>
      <c r="P18" s="41">
        <v>66.5</v>
      </c>
      <c r="Q18" s="41"/>
      <c r="R18" s="41"/>
      <c r="S18" s="41"/>
      <c r="T18" s="41"/>
      <c r="U18" s="41">
        <v>13.3</v>
      </c>
      <c r="V18" s="38">
        <f t="shared" si="2"/>
        <v>79.8</v>
      </c>
    </row>
    <row r="19" spans="1:22" x14ac:dyDescent="0.25">
      <c r="A19" s="39">
        <v>42660</v>
      </c>
      <c r="C19" t="s">
        <v>78</v>
      </c>
      <c r="D19" t="s">
        <v>79</v>
      </c>
      <c r="E19" s="1"/>
      <c r="F19" s="43">
        <v>120</v>
      </c>
      <c r="G19">
        <f t="shared" si="1"/>
        <v>7180.56</v>
      </c>
      <c r="H19" s="35"/>
      <c r="I19" s="40"/>
      <c r="J19" s="41"/>
      <c r="K19" s="41"/>
      <c r="L19" s="41"/>
      <c r="M19" s="42">
        <f t="shared" si="0"/>
        <v>0</v>
      </c>
      <c r="N19" s="18"/>
      <c r="O19" s="40"/>
      <c r="P19" s="41">
        <v>100</v>
      </c>
      <c r="Q19" s="41"/>
      <c r="R19" s="41"/>
      <c r="S19" s="41"/>
      <c r="T19" s="41"/>
      <c r="U19" s="41">
        <v>20</v>
      </c>
      <c r="V19" s="38">
        <f t="shared" si="2"/>
        <v>120</v>
      </c>
    </row>
    <row r="20" spans="1:22" x14ac:dyDescent="0.25">
      <c r="A20" s="39">
        <v>42639</v>
      </c>
      <c r="C20" t="s">
        <v>25</v>
      </c>
      <c r="D20" t="s">
        <v>43</v>
      </c>
      <c r="E20" s="43">
        <v>5000</v>
      </c>
      <c r="G20">
        <f t="shared" si="1"/>
        <v>12180.560000000001</v>
      </c>
      <c r="H20" s="35"/>
      <c r="I20" s="40">
        <v>5000</v>
      </c>
      <c r="J20" s="41"/>
      <c r="K20" s="41"/>
      <c r="L20" s="41"/>
      <c r="M20" s="42">
        <f t="shared" si="0"/>
        <v>5000</v>
      </c>
      <c r="N20" s="18"/>
      <c r="O20" s="40"/>
      <c r="P20" s="41"/>
      <c r="Q20" s="41"/>
      <c r="R20" s="41"/>
      <c r="S20" s="41"/>
      <c r="T20" s="41"/>
      <c r="U20" s="41"/>
      <c r="V20" s="38">
        <f t="shared" si="2"/>
        <v>0</v>
      </c>
    </row>
    <row r="21" spans="1:22" x14ac:dyDescent="0.25">
      <c r="A21" s="39">
        <v>42643</v>
      </c>
      <c r="C21" t="s">
        <v>57</v>
      </c>
      <c r="D21" t="s">
        <v>58</v>
      </c>
      <c r="E21" s="1"/>
      <c r="F21" s="43">
        <v>1000</v>
      </c>
      <c r="G21">
        <f t="shared" si="1"/>
        <v>11180.560000000001</v>
      </c>
      <c r="H21" s="35"/>
      <c r="I21" s="40"/>
      <c r="J21" s="41"/>
      <c r="K21" s="41"/>
      <c r="L21" s="41"/>
      <c r="M21" s="42">
        <f t="shared" si="0"/>
        <v>0</v>
      </c>
      <c r="N21" s="18"/>
      <c r="O21" s="40">
        <v>1000</v>
      </c>
      <c r="P21" s="41"/>
      <c r="Q21" s="41"/>
      <c r="R21" s="41"/>
      <c r="S21" s="41"/>
      <c r="T21" s="41"/>
      <c r="U21" s="41"/>
      <c r="V21" s="38">
        <f t="shared" si="2"/>
        <v>1000</v>
      </c>
    </row>
    <row r="22" spans="1:22" x14ac:dyDescent="0.25">
      <c r="A22" s="39">
        <v>42643</v>
      </c>
      <c r="C22" t="s">
        <v>33</v>
      </c>
      <c r="D22" t="s">
        <v>98</v>
      </c>
      <c r="E22" s="1"/>
      <c r="F22" s="43">
        <v>18</v>
      </c>
      <c r="G22">
        <f t="shared" si="1"/>
        <v>11162.560000000001</v>
      </c>
      <c r="H22" s="35"/>
      <c r="I22" s="40"/>
      <c r="J22" s="41"/>
      <c r="K22" s="41"/>
      <c r="L22" s="41"/>
      <c r="M22" s="42">
        <f t="shared" si="0"/>
        <v>0</v>
      </c>
      <c r="N22" s="18"/>
      <c r="O22" s="40"/>
      <c r="P22" s="41">
        <v>18</v>
      </c>
      <c r="Q22" s="41"/>
      <c r="R22" s="41"/>
      <c r="S22" s="41"/>
      <c r="T22" s="41"/>
      <c r="U22" s="41"/>
      <c r="V22" s="38">
        <f t="shared" si="2"/>
        <v>18</v>
      </c>
    </row>
    <row r="23" spans="1:22" x14ac:dyDescent="0.25">
      <c r="A23" s="39"/>
      <c r="C23" t="s">
        <v>81</v>
      </c>
      <c r="D23" t="s">
        <v>64</v>
      </c>
      <c r="E23" s="1"/>
      <c r="F23" s="43"/>
      <c r="G23">
        <f t="shared" si="1"/>
        <v>11162.560000000001</v>
      </c>
      <c r="H23" s="35"/>
      <c r="I23" s="40"/>
      <c r="J23" s="41"/>
      <c r="K23" s="41"/>
      <c r="L23" s="41"/>
      <c r="M23" s="42">
        <f t="shared" si="0"/>
        <v>0</v>
      </c>
      <c r="N23" s="18"/>
      <c r="O23" s="40"/>
      <c r="P23" s="41"/>
      <c r="Q23" s="41"/>
      <c r="R23" s="41"/>
      <c r="S23" s="41"/>
      <c r="T23" s="41"/>
      <c r="U23" s="41"/>
      <c r="V23" s="38">
        <f t="shared" si="2"/>
        <v>0</v>
      </c>
    </row>
    <row r="24" spans="1:22" x14ac:dyDescent="0.25">
      <c r="A24" s="39">
        <v>39037</v>
      </c>
      <c r="C24" t="s">
        <v>52</v>
      </c>
      <c r="D24" t="s">
        <v>82</v>
      </c>
      <c r="E24" s="1"/>
      <c r="F24" s="43">
        <v>250</v>
      </c>
      <c r="G24">
        <f t="shared" si="1"/>
        <v>10912.560000000001</v>
      </c>
      <c r="H24" s="35"/>
      <c r="I24" s="40"/>
      <c r="J24" s="41"/>
      <c r="K24" s="41"/>
      <c r="L24" s="41"/>
      <c r="M24" s="42">
        <f t="shared" si="0"/>
        <v>0</v>
      </c>
      <c r="N24" s="18"/>
      <c r="O24" s="40"/>
      <c r="P24" s="41"/>
      <c r="Q24" s="41"/>
      <c r="R24" s="41">
        <v>250</v>
      </c>
      <c r="S24" s="41"/>
      <c r="T24" s="41"/>
      <c r="U24" s="41"/>
      <c r="V24" s="38">
        <f t="shared" si="2"/>
        <v>250</v>
      </c>
    </row>
    <row r="25" spans="1:22" x14ac:dyDescent="0.25">
      <c r="A25" s="39">
        <v>42690</v>
      </c>
      <c r="C25" t="s">
        <v>57</v>
      </c>
      <c r="D25" t="s">
        <v>60</v>
      </c>
      <c r="E25" s="1"/>
      <c r="F25" s="43">
        <v>1000</v>
      </c>
      <c r="G25">
        <f t="shared" si="1"/>
        <v>9912.5600000000013</v>
      </c>
      <c r="H25" s="35"/>
      <c r="I25" s="40"/>
      <c r="J25" s="41"/>
      <c r="K25" s="41"/>
      <c r="L25" s="41"/>
      <c r="M25" s="42">
        <f t="shared" si="0"/>
        <v>0</v>
      </c>
      <c r="N25" s="18"/>
      <c r="O25" s="40">
        <v>1000</v>
      </c>
      <c r="P25" s="41"/>
      <c r="Q25" s="41"/>
      <c r="R25" s="41"/>
      <c r="S25" s="41"/>
      <c r="T25" s="41"/>
      <c r="U25" s="41"/>
      <c r="V25" s="38">
        <f t="shared" si="2"/>
        <v>1000</v>
      </c>
    </row>
    <row r="26" spans="1:22" x14ac:dyDescent="0.25">
      <c r="A26" s="39">
        <v>42525</v>
      </c>
      <c r="C26" t="s">
        <v>33</v>
      </c>
      <c r="D26" t="s">
        <v>83</v>
      </c>
      <c r="E26" s="43">
        <v>1.49</v>
      </c>
      <c r="G26">
        <f t="shared" si="1"/>
        <v>9914.0500000000011</v>
      </c>
      <c r="H26" s="35"/>
      <c r="I26" s="40"/>
      <c r="J26" s="41">
        <v>1.49</v>
      </c>
      <c r="K26" s="41"/>
      <c r="L26" s="41"/>
      <c r="M26" s="42">
        <f t="shared" si="0"/>
        <v>1.49</v>
      </c>
      <c r="N26" s="18"/>
      <c r="O26" s="40"/>
      <c r="P26" s="41"/>
      <c r="Q26" s="41"/>
      <c r="R26" s="41"/>
      <c r="S26" s="41"/>
      <c r="T26" s="41"/>
      <c r="U26" s="41"/>
      <c r="V26" s="38">
        <f t="shared" si="2"/>
        <v>0</v>
      </c>
    </row>
    <row r="27" spans="1:22" x14ac:dyDescent="0.25">
      <c r="A27" s="39">
        <v>42735</v>
      </c>
      <c r="C27" t="s">
        <v>33</v>
      </c>
      <c r="D27" t="s">
        <v>98</v>
      </c>
      <c r="E27" s="43"/>
      <c r="F27" s="1">
        <v>18</v>
      </c>
      <c r="G27">
        <f t="shared" si="1"/>
        <v>9896.0500000000011</v>
      </c>
      <c r="H27" s="35"/>
      <c r="I27" s="40"/>
      <c r="J27" s="41"/>
      <c r="K27" s="41"/>
      <c r="L27" s="41"/>
      <c r="M27" s="42">
        <f t="shared" si="0"/>
        <v>0</v>
      </c>
      <c r="N27" s="18"/>
      <c r="O27" s="40"/>
      <c r="P27" s="41">
        <v>18</v>
      </c>
      <c r="Q27" s="41"/>
      <c r="R27" s="41"/>
      <c r="S27" s="41"/>
      <c r="T27" s="41"/>
      <c r="U27" s="41"/>
      <c r="V27" s="38">
        <f t="shared" si="2"/>
        <v>18</v>
      </c>
    </row>
    <row r="28" spans="1:22" x14ac:dyDescent="0.25">
      <c r="A28" s="39">
        <v>42460</v>
      </c>
      <c r="C28" t="s">
        <v>85</v>
      </c>
      <c r="D28" t="s">
        <v>98</v>
      </c>
      <c r="E28" s="44"/>
      <c r="F28" s="1">
        <v>18</v>
      </c>
      <c r="G28">
        <f t="shared" si="1"/>
        <v>9878.0500000000011</v>
      </c>
      <c r="H28" s="35"/>
      <c r="I28" s="40"/>
      <c r="J28" s="41"/>
      <c r="K28" s="41"/>
      <c r="L28" s="41"/>
      <c r="M28" s="42">
        <f t="shared" si="0"/>
        <v>0</v>
      </c>
      <c r="N28" s="18"/>
      <c r="O28" s="40"/>
      <c r="P28" s="41">
        <v>18</v>
      </c>
      <c r="Q28" s="41"/>
      <c r="R28" s="41"/>
      <c r="S28" s="41"/>
      <c r="T28" s="41"/>
      <c r="U28" s="41"/>
      <c r="V28" s="38">
        <f t="shared" si="2"/>
        <v>18</v>
      </c>
    </row>
    <row r="29" spans="1:22" x14ac:dyDescent="0.25">
      <c r="A29" s="39">
        <v>42760</v>
      </c>
      <c r="C29" t="s">
        <v>62</v>
      </c>
      <c r="D29" t="s">
        <v>40</v>
      </c>
      <c r="F29" s="43">
        <v>180</v>
      </c>
      <c r="G29">
        <f t="shared" si="1"/>
        <v>9698.0500000000011</v>
      </c>
      <c r="H29" s="35"/>
      <c r="I29" s="40"/>
      <c r="J29" s="41"/>
      <c r="K29" s="41"/>
      <c r="L29" s="41"/>
      <c r="M29" s="42">
        <f t="shared" si="0"/>
        <v>0</v>
      </c>
      <c r="N29" s="18"/>
      <c r="O29" s="40"/>
      <c r="P29" s="41"/>
      <c r="Q29" s="41"/>
      <c r="R29" s="41"/>
      <c r="S29" s="41">
        <v>150</v>
      </c>
      <c r="T29" s="41"/>
      <c r="U29" s="41">
        <v>30</v>
      </c>
      <c r="V29" s="38">
        <f t="shared" si="2"/>
        <v>180</v>
      </c>
    </row>
    <row r="30" spans="1:22" x14ac:dyDescent="0.25">
      <c r="A30" s="39">
        <v>42760</v>
      </c>
      <c r="C30" t="s">
        <v>57</v>
      </c>
      <c r="D30" t="s">
        <v>61</v>
      </c>
      <c r="F30" s="1">
        <v>1000</v>
      </c>
      <c r="G30">
        <f t="shared" si="1"/>
        <v>8698.0500000000011</v>
      </c>
      <c r="H30" s="35"/>
      <c r="I30" s="40"/>
      <c r="J30" s="41"/>
      <c r="K30" s="41"/>
      <c r="L30" s="41"/>
      <c r="M30" s="42">
        <f t="shared" si="0"/>
        <v>0</v>
      </c>
      <c r="N30" s="18"/>
      <c r="O30" s="40">
        <v>1000</v>
      </c>
      <c r="P30" s="41"/>
      <c r="Q30" s="41"/>
      <c r="R30" s="41"/>
      <c r="S30" s="41"/>
      <c r="T30" s="41"/>
      <c r="U30" s="41"/>
      <c r="V30" s="38">
        <f t="shared" si="2"/>
        <v>1000</v>
      </c>
    </row>
    <row r="31" spans="1:22" x14ac:dyDescent="0.25">
      <c r="A31" s="39"/>
      <c r="C31" t="s">
        <v>86</v>
      </c>
      <c r="D31" t="s">
        <v>87</v>
      </c>
      <c r="F31" s="43"/>
      <c r="G31">
        <f t="shared" si="1"/>
        <v>8698.0500000000011</v>
      </c>
      <c r="H31" s="35"/>
      <c r="I31" s="40"/>
      <c r="J31" s="41"/>
      <c r="K31" s="41"/>
      <c r="L31" s="41"/>
      <c r="M31" s="42">
        <f t="shared" si="0"/>
        <v>0</v>
      </c>
      <c r="N31" s="18"/>
      <c r="O31" s="40"/>
      <c r="P31" s="41"/>
      <c r="Q31" s="41"/>
      <c r="R31" s="41"/>
      <c r="S31" s="41"/>
      <c r="T31" s="41"/>
      <c r="U31" s="41"/>
      <c r="V31" s="38">
        <f t="shared" si="2"/>
        <v>0</v>
      </c>
    </row>
    <row r="32" spans="1:22" x14ac:dyDescent="0.25">
      <c r="A32" s="39">
        <v>42760</v>
      </c>
      <c r="C32" t="s">
        <v>57</v>
      </c>
      <c r="D32" t="s">
        <v>88</v>
      </c>
      <c r="F32" s="43">
        <v>132.47</v>
      </c>
      <c r="G32">
        <f t="shared" si="1"/>
        <v>8565.5800000000017</v>
      </c>
      <c r="H32" s="35"/>
      <c r="I32" s="40"/>
      <c r="J32" s="41"/>
      <c r="K32" s="41"/>
      <c r="L32" s="41"/>
      <c r="M32" s="42">
        <f t="shared" si="0"/>
        <v>0</v>
      </c>
      <c r="N32" s="18"/>
      <c r="O32" s="40"/>
      <c r="P32" s="41"/>
      <c r="Q32" s="41"/>
      <c r="R32" s="41"/>
      <c r="S32" s="41">
        <v>126.66</v>
      </c>
      <c r="T32" s="41"/>
      <c r="U32" s="41">
        <v>5.81</v>
      </c>
      <c r="V32" s="38">
        <f t="shared" si="2"/>
        <v>132.47</v>
      </c>
    </row>
    <row r="33" spans="1:22" x14ac:dyDescent="0.25">
      <c r="A33" s="39"/>
      <c r="B33" s="45"/>
      <c r="C33" t="s">
        <v>67</v>
      </c>
      <c r="D33" t="s">
        <v>89</v>
      </c>
      <c r="E33" s="1"/>
      <c r="F33" s="43"/>
      <c r="G33">
        <f t="shared" si="1"/>
        <v>8565.5800000000017</v>
      </c>
      <c r="H33" s="35"/>
      <c r="I33" s="40"/>
      <c r="J33" s="41"/>
      <c r="K33" s="41"/>
      <c r="L33" s="41"/>
      <c r="M33" s="42">
        <f t="shared" si="0"/>
        <v>0</v>
      </c>
      <c r="N33" s="18"/>
      <c r="O33" s="40"/>
      <c r="P33" s="41"/>
      <c r="Q33" s="41"/>
      <c r="R33" s="41"/>
      <c r="S33" s="41"/>
      <c r="T33" s="41"/>
      <c r="U33" s="41"/>
      <c r="V33" s="38">
        <f t="shared" si="2"/>
        <v>0</v>
      </c>
    </row>
    <row r="34" spans="1:22" x14ac:dyDescent="0.25">
      <c r="A34" s="39"/>
      <c r="B34" s="45"/>
      <c r="C34" t="s">
        <v>90</v>
      </c>
      <c r="D34" t="s">
        <v>91</v>
      </c>
      <c r="E34" s="1"/>
      <c r="F34" s="43"/>
      <c r="G34">
        <f t="shared" si="1"/>
        <v>8565.5800000000017</v>
      </c>
      <c r="H34" s="35"/>
      <c r="I34" s="40"/>
      <c r="J34" s="41"/>
      <c r="K34" s="41"/>
      <c r="L34" s="41"/>
      <c r="M34" s="42">
        <f t="shared" si="0"/>
        <v>0</v>
      </c>
      <c r="N34" s="18"/>
      <c r="O34" s="40"/>
      <c r="P34" s="41"/>
      <c r="Q34" s="41"/>
      <c r="R34" s="41"/>
      <c r="S34" s="41"/>
      <c r="T34" s="41"/>
      <c r="U34" s="41"/>
      <c r="V34" s="38">
        <f t="shared" si="2"/>
        <v>0</v>
      </c>
    </row>
    <row r="35" spans="1:22" x14ac:dyDescent="0.25">
      <c r="A35" s="39"/>
      <c r="B35" s="45"/>
      <c r="C35" t="s">
        <v>92</v>
      </c>
      <c r="D35" t="s">
        <v>91</v>
      </c>
      <c r="E35" s="1"/>
      <c r="F35" s="43"/>
      <c r="G35">
        <f t="shared" si="1"/>
        <v>8565.5800000000017</v>
      </c>
      <c r="H35" s="35"/>
      <c r="I35" s="40"/>
      <c r="J35" s="41"/>
      <c r="K35" s="41"/>
      <c r="L35" s="41"/>
      <c r="M35" s="42">
        <f t="shared" si="0"/>
        <v>0</v>
      </c>
      <c r="N35" s="18"/>
      <c r="O35" s="40"/>
      <c r="P35" s="41"/>
      <c r="Q35" s="41"/>
      <c r="R35" s="41"/>
      <c r="S35" s="41"/>
      <c r="T35" s="41"/>
      <c r="U35" s="41"/>
      <c r="V35" s="38">
        <f t="shared" si="2"/>
        <v>0</v>
      </c>
    </row>
    <row r="36" spans="1:22" x14ac:dyDescent="0.25">
      <c r="A36" s="39"/>
      <c r="B36" s="45"/>
      <c r="E36" s="1"/>
      <c r="G36">
        <f t="shared" si="1"/>
        <v>8565.5800000000017</v>
      </c>
      <c r="H36" s="35"/>
      <c r="I36" s="40"/>
      <c r="J36" s="41"/>
      <c r="K36" s="41"/>
      <c r="L36" s="41"/>
      <c r="M36" s="42">
        <f t="shared" si="0"/>
        <v>0</v>
      </c>
      <c r="N36" s="18"/>
      <c r="O36" s="40"/>
      <c r="P36" s="41"/>
      <c r="Q36" s="41"/>
      <c r="R36" s="41"/>
      <c r="S36" s="41"/>
      <c r="T36" s="41"/>
      <c r="U36" s="41"/>
      <c r="V36" s="38">
        <f t="shared" si="2"/>
        <v>0</v>
      </c>
    </row>
    <row r="37" spans="1:22" x14ac:dyDescent="0.25">
      <c r="A37" s="46"/>
      <c r="B37" s="47"/>
      <c r="C37" s="48"/>
      <c r="D37" s="48"/>
      <c r="E37" s="46"/>
      <c r="F37" s="46"/>
      <c r="G37" s="34"/>
      <c r="H37" s="35"/>
      <c r="I37" s="40"/>
      <c r="J37" s="41"/>
      <c r="K37" s="41"/>
      <c r="L37" s="41"/>
      <c r="M37" s="42">
        <f t="shared" si="0"/>
        <v>0</v>
      </c>
      <c r="N37" s="18"/>
      <c r="O37" s="40"/>
      <c r="P37" s="41"/>
      <c r="Q37" s="41"/>
      <c r="R37" s="41"/>
      <c r="S37" s="41"/>
      <c r="T37" s="41"/>
      <c r="U37" s="41"/>
      <c r="V37" s="38">
        <f t="shared" si="2"/>
        <v>0</v>
      </c>
    </row>
    <row r="38" spans="1:22" x14ac:dyDescent="0.25">
      <c r="A38" s="46"/>
      <c r="B38" s="49"/>
      <c r="C38" s="50"/>
      <c r="D38" s="50"/>
      <c r="E38" s="51">
        <f>SUM(E5:E37)</f>
        <v>10560.32</v>
      </c>
      <c r="F38" s="51">
        <f>SUM(F5:F37)</f>
        <v>6158.2000000000007</v>
      </c>
      <c r="G38" s="34"/>
      <c r="H38" s="35"/>
      <c r="I38" s="40"/>
      <c r="J38" s="41"/>
      <c r="K38" s="41"/>
      <c r="L38" s="41"/>
      <c r="M38" s="42">
        <f t="shared" si="0"/>
        <v>0</v>
      </c>
      <c r="N38" s="18"/>
      <c r="O38" s="40"/>
      <c r="P38" s="41"/>
      <c r="Q38" s="41"/>
      <c r="R38" s="41"/>
      <c r="S38" s="41"/>
      <c r="T38" s="41"/>
      <c r="U38" s="41"/>
      <c r="V38" s="38">
        <f t="shared" si="2"/>
        <v>0</v>
      </c>
    </row>
    <row r="39" spans="1:22" x14ac:dyDescent="0.25">
      <c r="A39" s="53"/>
      <c r="B39" s="54"/>
      <c r="C39" s="55"/>
      <c r="D39" s="55"/>
      <c r="E39" s="56"/>
      <c r="F39" s="56"/>
      <c r="G39" s="57">
        <f>+G36</f>
        <v>8565.5800000000017</v>
      </c>
      <c r="H39" s="58"/>
      <c r="I39" s="51">
        <f>SUM(I5:I38)</f>
        <v>10000</v>
      </c>
      <c r="J39" s="52">
        <f>SUM(J5:J38)</f>
        <v>1.49</v>
      </c>
      <c r="K39" s="52">
        <f>SUM(K5:K38)</f>
        <v>180</v>
      </c>
      <c r="L39" s="52">
        <f>SUM(L5:L38)</f>
        <v>378.83</v>
      </c>
      <c r="M39" s="38">
        <f>SUM(M5:M37)</f>
        <v>10560.32</v>
      </c>
      <c r="N39" s="18"/>
      <c r="O39" s="51">
        <f>SUM(O6:O38)</f>
        <v>4000</v>
      </c>
      <c r="P39" s="52">
        <f>SUM(P6:P38)</f>
        <v>880.43000000000006</v>
      </c>
      <c r="Q39" s="52">
        <f>+SUM(Q6:Q38)</f>
        <v>0</v>
      </c>
      <c r="R39" s="52">
        <f>SUM(R6:R38)</f>
        <v>740</v>
      </c>
      <c r="S39" s="52">
        <f>+SUM(S6:S38)</f>
        <v>432.65999999999997</v>
      </c>
      <c r="T39" s="52">
        <f>+SUM(T6:T38)</f>
        <v>0</v>
      </c>
      <c r="U39" s="59">
        <f>SUM(U6:U38)</f>
        <v>105.11</v>
      </c>
      <c r="V39" s="60">
        <f>SUM(V6:V38)</f>
        <v>6158.2000000000007</v>
      </c>
    </row>
    <row r="40" spans="1:22" x14ac:dyDescent="0.25">
      <c r="A40" s="61"/>
      <c r="B40" s="47"/>
      <c r="C40" s="48"/>
      <c r="D40" s="48"/>
      <c r="E40" s="46"/>
      <c r="F40" s="46"/>
      <c r="G40" s="62"/>
      <c r="H40" s="63"/>
      <c r="I40" s="64"/>
      <c r="J40" s="65"/>
      <c r="K40" s="65"/>
      <c r="L40" s="65"/>
      <c r="M40" s="66">
        <f>SUM(I39:L39)</f>
        <v>10560.32</v>
      </c>
      <c r="N40" s="18"/>
      <c r="O40" s="64"/>
      <c r="P40" s="65"/>
      <c r="Q40" s="65"/>
      <c r="R40" s="65"/>
      <c r="S40" s="65"/>
      <c r="T40" s="65"/>
      <c r="U40" s="65"/>
      <c r="V40" s="66">
        <f>SUM(O39:U39)</f>
        <v>6158.2</v>
      </c>
    </row>
    <row r="41" spans="1:22" x14ac:dyDescent="0.25">
      <c r="A41" s="61"/>
      <c r="B41" s="47"/>
      <c r="C41" s="48"/>
      <c r="D41" s="48"/>
      <c r="E41" s="46"/>
      <c r="F41" s="46"/>
      <c r="G41" s="34"/>
      <c r="H41" s="67"/>
      <c r="O41" s="52"/>
      <c r="P41" s="52"/>
      <c r="Q41" s="52"/>
      <c r="R41" s="52"/>
      <c r="S41" s="52"/>
      <c r="T41" s="52"/>
      <c r="U41" s="52"/>
      <c r="V41" s="52">
        <f>SUM(V40-F38)</f>
        <v>-9.0949470177292824E-13</v>
      </c>
    </row>
  </sheetData>
  <sheetProtection selectLockedCells="1" selectUnlockedCells="1"/>
  <mergeCells count="3">
    <mergeCell ref="C2:D2"/>
    <mergeCell ref="I2:K2"/>
    <mergeCell ref="O3:R3"/>
  </mergeCells>
  <pageMargins left="0.78749999999999998" right="0.78749999999999998" top="0.78749999999999998" bottom="0.78749999999999998" header="0.51180555555555551" footer="0.51180555555555551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V41"/>
  <sheetViews>
    <sheetView topLeftCell="D20" zoomScale="103" zoomScaleNormal="103" workbookViewId="0">
      <selection activeCell="W41" sqref="W41"/>
    </sheetView>
  </sheetViews>
  <sheetFormatPr defaultColWidth="11.5546875" defaultRowHeight="13.2" x14ac:dyDescent="0.25"/>
  <cols>
    <col min="3" max="3" width="21.88671875" customWidth="1"/>
    <col min="4" max="4" width="20.44140625" customWidth="1"/>
    <col min="7" max="7" width="11.5546875" style="1"/>
    <col min="8" max="8" width="1.6640625" customWidth="1"/>
    <col min="10" max="10" width="0" hidden="1" customWidth="1"/>
    <col min="14" max="14" width="1.33203125" customWidth="1"/>
    <col min="20" max="20" width="0" hidden="1" customWidth="1"/>
  </cols>
  <sheetData>
    <row r="1" spans="1:22" ht="15.6" x14ac:dyDescent="0.3">
      <c r="A1" s="2"/>
      <c r="B1" s="3"/>
      <c r="C1" s="68" t="s">
        <v>0</v>
      </c>
      <c r="D1" s="68"/>
      <c r="E1" s="2"/>
      <c r="F1" s="4"/>
      <c r="G1" s="5"/>
      <c r="H1" s="6"/>
      <c r="I1" s="68"/>
      <c r="J1" s="68"/>
      <c r="K1" s="68"/>
      <c r="L1" s="7"/>
      <c r="M1" s="7"/>
      <c r="N1" s="8"/>
      <c r="O1" s="8"/>
      <c r="P1" s="8"/>
      <c r="Q1" s="8"/>
      <c r="R1" s="8"/>
      <c r="S1" s="8"/>
      <c r="T1" s="8"/>
      <c r="U1" s="9"/>
      <c r="V1" s="9"/>
    </row>
    <row r="2" spans="1:22" ht="15.6" x14ac:dyDescent="0.3">
      <c r="A2" s="2"/>
      <c r="B2" s="3"/>
      <c r="C2" s="79" t="s">
        <v>99</v>
      </c>
      <c r="D2" s="79"/>
      <c r="E2" s="2"/>
      <c r="F2" s="4"/>
      <c r="G2" s="5"/>
      <c r="H2" s="6"/>
      <c r="I2" s="79" t="s">
        <v>1</v>
      </c>
      <c r="J2" s="79"/>
      <c r="K2" s="79"/>
      <c r="L2" s="7"/>
      <c r="M2" s="7"/>
      <c r="N2" s="8"/>
      <c r="O2" s="8"/>
      <c r="P2" s="8"/>
      <c r="Q2" s="8"/>
      <c r="R2" s="8"/>
      <c r="S2" s="8"/>
      <c r="T2" s="8"/>
      <c r="U2" s="9"/>
      <c r="V2" s="9"/>
    </row>
    <row r="3" spans="1:22" ht="15.6" x14ac:dyDescent="0.3">
      <c r="A3" s="10"/>
      <c r="B3" s="11"/>
      <c r="C3" s="12"/>
      <c r="D3" s="12"/>
      <c r="E3" s="13"/>
      <c r="F3" s="13"/>
      <c r="G3" s="14"/>
      <c r="H3" s="15"/>
      <c r="I3" s="16" t="s">
        <v>2</v>
      </c>
      <c r="J3" s="13"/>
      <c r="K3" s="13"/>
      <c r="L3" s="13"/>
      <c r="M3" s="17"/>
      <c r="N3" s="18"/>
      <c r="O3" s="80" t="s">
        <v>3</v>
      </c>
      <c r="P3" s="80"/>
      <c r="Q3" s="80"/>
      <c r="R3" s="80"/>
      <c r="S3" s="19"/>
      <c r="T3" s="19"/>
      <c r="U3" s="20"/>
      <c r="V3" s="21"/>
    </row>
    <row r="4" spans="1:22" x14ac:dyDescent="0.25">
      <c r="A4" s="22" t="s">
        <v>4</v>
      </c>
      <c r="B4" s="23" t="s">
        <v>5</v>
      </c>
      <c r="C4" s="24" t="s">
        <v>6</v>
      </c>
      <c r="D4" s="24" t="s">
        <v>7</v>
      </c>
      <c r="E4" s="25" t="s">
        <v>8</v>
      </c>
      <c r="F4" s="25" t="s">
        <v>9</v>
      </c>
      <c r="G4" s="25" t="s">
        <v>10</v>
      </c>
      <c r="H4" s="26"/>
      <c r="I4" s="27" t="s">
        <v>11</v>
      </c>
      <c r="J4" s="28" t="s">
        <v>12</v>
      </c>
      <c r="K4" s="28" t="s">
        <v>13</v>
      </c>
      <c r="L4" s="28" t="s">
        <v>14</v>
      </c>
      <c r="M4" s="29" t="s">
        <v>15</v>
      </c>
      <c r="N4" s="18"/>
      <c r="O4" s="27" t="s">
        <v>16</v>
      </c>
      <c r="P4" s="28" t="s">
        <v>17</v>
      </c>
      <c r="Q4" s="28" t="s">
        <v>18</v>
      </c>
      <c r="R4" s="28" t="s">
        <v>41</v>
      </c>
      <c r="S4" s="28" t="s">
        <v>20</v>
      </c>
      <c r="T4" s="28" t="s">
        <v>21</v>
      </c>
      <c r="U4" s="28" t="s">
        <v>22</v>
      </c>
      <c r="V4" s="29" t="s">
        <v>15</v>
      </c>
    </row>
    <row r="5" spans="1:22" x14ac:dyDescent="0.25">
      <c r="A5" s="30"/>
      <c r="B5" s="31"/>
      <c r="C5" s="32"/>
      <c r="D5" s="32"/>
      <c r="E5" s="33"/>
      <c r="F5" s="33"/>
      <c r="G5" s="34"/>
      <c r="H5" s="35"/>
      <c r="I5" s="36"/>
      <c r="J5" s="33"/>
      <c r="K5" s="33"/>
      <c r="L5" s="33"/>
      <c r="M5" s="37"/>
      <c r="N5" s="18"/>
      <c r="O5" s="36"/>
      <c r="P5" s="33"/>
      <c r="Q5" s="33"/>
      <c r="R5" s="33"/>
      <c r="S5" s="33"/>
      <c r="T5" s="33"/>
      <c r="U5" s="33"/>
      <c r="V5" s="38">
        <f t="shared" ref="V5:V38" si="0">SUM(O5:U5)</f>
        <v>0</v>
      </c>
    </row>
    <row r="6" spans="1:22" x14ac:dyDescent="0.25">
      <c r="A6" s="39">
        <v>42826</v>
      </c>
      <c r="C6" t="s">
        <v>23</v>
      </c>
      <c r="D6" t="s">
        <v>24</v>
      </c>
      <c r="E6" s="1"/>
      <c r="F6" s="1"/>
      <c r="G6" s="1">
        <f>+'Cash book 1617'!G36</f>
        <v>8565.5800000000017</v>
      </c>
      <c r="H6" s="35"/>
      <c r="I6" s="40"/>
      <c r="J6" s="41"/>
      <c r="K6" s="41"/>
      <c r="L6" s="41"/>
      <c r="M6" s="42">
        <f t="shared" ref="M6:M38" si="1">SUM(I6:L6)</f>
        <v>0</v>
      </c>
      <c r="N6" s="18"/>
      <c r="O6" s="40"/>
      <c r="P6" s="41"/>
      <c r="Q6" s="41"/>
      <c r="R6" s="41"/>
      <c r="S6" s="41"/>
      <c r="T6" s="41"/>
      <c r="U6" s="41"/>
      <c r="V6" s="38">
        <f t="shared" si="0"/>
        <v>0</v>
      </c>
    </row>
    <row r="7" spans="1:22" x14ac:dyDescent="0.25">
      <c r="A7" s="39">
        <v>43162</v>
      </c>
      <c r="C7" t="s">
        <v>37</v>
      </c>
      <c r="D7" t="s">
        <v>46</v>
      </c>
      <c r="E7" s="1">
        <v>320.82</v>
      </c>
      <c r="F7" s="1"/>
      <c r="G7" s="1">
        <f t="shared" ref="G7:G36" si="2">SUM(G6+E7-F7)</f>
        <v>8886.4000000000015</v>
      </c>
      <c r="H7" s="35"/>
      <c r="I7" s="40"/>
      <c r="J7" s="41"/>
      <c r="K7" s="41"/>
      <c r="L7" s="41">
        <v>320.82</v>
      </c>
      <c r="M7" s="42">
        <f t="shared" si="1"/>
        <v>320.82</v>
      </c>
      <c r="N7" s="18"/>
      <c r="O7" s="40"/>
      <c r="P7" s="41"/>
      <c r="Q7" s="41"/>
      <c r="R7" s="41"/>
      <c r="S7" s="41"/>
      <c r="T7" s="41"/>
      <c r="U7" s="41"/>
      <c r="V7" s="38">
        <f t="shared" si="0"/>
        <v>0</v>
      </c>
    </row>
    <row r="8" spans="1:22" x14ac:dyDescent="0.25">
      <c r="A8" s="39">
        <v>42843</v>
      </c>
      <c r="C8" t="s">
        <v>25</v>
      </c>
      <c r="D8" t="s">
        <v>43</v>
      </c>
      <c r="E8" s="43">
        <v>5000</v>
      </c>
      <c r="F8" s="1"/>
      <c r="G8" s="1">
        <f t="shared" si="2"/>
        <v>13886.400000000001</v>
      </c>
      <c r="H8" s="35"/>
      <c r="I8" s="40">
        <v>5000</v>
      </c>
      <c r="J8" s="41"/>
      <c r="K8" s="41"/>
      <c r="L8" s="41"/>
      <c r="M8" s="42">
        <f t="shared" si="1"/>
        <v>5000</v>
      </c>
      <c r="N8" s="18"/>
      <c r="O8" s="40"/>
      <c r="P8" s="41"/>
      <c r="Q8" s="41"/>
      <c r="R8" s="41"/>
      <c r="S8" s="41"/>
      <c r="T8" s="41"/>
      <c r="U8" s="41"/>
      <c r="V8" s="38">
        <f t="shared" si="0"/>
        <v>0</v>
      </c>
    </row>
    <row r="9" spans="1:22" x14ac:dyDescent="0.25">
      <c r="A9" s="39">
        <v>42872</v>
      </c>
      <c r="B9">
        <v>227</v>
      </c>
      <c r="C9" t="s">
        <v>47</v>
      </c>
      <c r="D9" t="s">
        <v>48</v>
      </c>
      <c r="E9" s="1"/>
      <c r="F9" s="43">
        <v>1060</v>
      </c>
      <c r="G9" s="1">
        <f t="shared" si="2"/>
        <v>12826.400000000001</v>
      </c>
      <c r="H9" s="35"/>
      <c r="I9" s="40"/>
      <c r="J9" s="41"/>
      <c r="K9" s="41"/>
      <c r="L9" s="41"/>
      <c r="M9" s="42">
        <f t="shared" si="1"/>
        <v>0</v>
      </c>
      <c r="N9" s="18"/>
      <c r="O9" s="40">
        <v>1060</v>
      </c>
      <c r="P9" s="41"/>
      <c r="Q9" s="41"/>
      <c r="R9" s="41"/>
      <c r="S9" s="41"/>
      <c r="T9" s="41"/>
      <c r="U9" s="41"/>
      <c r="V9" s="38">
        <f t="shared" si="0"/>
        <v>1060</v>
      </c>
    </row>
    <row r="10" spans="1:22" x14ac:dyDescent="0.25">
      <c r="A10" s="39">
        <v>42872</v>
      </c>
      <c r="B10">
        <v>228</v>
      </c>
      <c r="C10" t="s">
        <v>52</v>
      </c>
      <c r="D10" t="s">
        <v>53</v>
      </c>
      <c r="E10" s="1"/>
      <c r="F10" s="43">
        <v>250</v>
      </c>
      <c r="G10" s="1">
        <f t="shared" si="2"/>
        <v>12576.400000000001</v>
      </c>
      <c r="H10" s="35"/>
      <c r="I10" s="40"/>
      <c r="J10" s="41"/>
      <c r="K10" s="41"/>
      <c r="L10" s="41"/>
      <c r="M10" s="42">
        <f t="shared" si="1"/>
        <v>0</v>
      </c>
      <c r="N10" s="18"/>
      <c r="O10" s="40"/>
      <c r="P10" s="41"/>
      <c r="Q10" s="41"/>
      <c r="R10" s="41">
        <v>250</v>
      </c>
      <c r="S10" s="41"/>
      <c r="T10" s="41"/>
      <c r="U10" s="41"/>
      <c r="V10" s="38">
        <f t="shared" si="0"/>
        <v>250</v>
      </c>
    </row>
    <row r="11" spans="1:22" x14ac:dyDescent="0.25">
      <c r="A11" s="39">
        <v>42872</v>
      </c>
      <c r="B11">
        <v>229</v>
      </c>
      <c r="C11" t="s">
        <v>28</v>
      </c>
      <c r="D11" t="s">
        <v>49</v>
      </c>
      <c r="E11" s="1"/>
      <c r="F11" s="43">
        <v>216</v>
      </c>
      <c r="G11" s="1">
        <f t="shared" si="2"/>
        <v>12360.400000000001</v>
      </c>
      <c r="H11" s="35"/>
      <c r="I11" s="40"/>
      <c r="J11" s="41"/>
      <c r="K11" s="41"/>
      <c r="L11" s="41"/>
      <c r="M11" s="42">
        <f t="shared" si="1"/>
        <v>0</v>
      </c>
      <c r="N11" s="18"/>
      <c r="O11" s="40"/>
      <c r="P11" s="41">
        <v>216</v>
      </c>
      <c r="Q11" s="41"/>
      <c r="R11" s="41"/>
      <c r="S11" s="41"/>
      <c r="T11" s="41"/>
      <c r="U11" s="41"/>
      <c r="V11" s="38">
        <f t="shared" si="0"/>
        <v>216</v>
      </c>
    </row>
    <row r="12" spans="1:22" x14ac:dyDescent="0.25">
      <c r="A12" s="39">
        <v>42872</v>
      </c>
      <c r="B12">
        <v>232</v>
      </c>
      <c r="C12" t="s">
        <v>100</v>
      </c>
      <c r="D12" t="s">
        <v>56</v>
      </c>
      <c r="E12" s="1"/>
      <c r="F12" s="43">
        <v>750</v>
      </c>
      <c r="G12" s="1">
        <f t="shared" si="2"/>
        <v>11610.400000000001</v>
      </c>
      <c r="H12" s="35"/>
      <c r="I12" s="40"/>
      <c r="J12" s="41"/>
      <c r="K12" s="41"/>
      <c r="L12" s="41"/>
      <c r="M12" s="42">
        <f t="shared" si="1"/>
        <v>0</v>
      </c>
      <c r="N12" s="18"/>
      <c r="O12" s="40"/>
      <c r="P12" s="41"/>
      <c r="Q12" s="41">
        <v>750</v>
      </c>
      <c r="R12" s="41"/>
      <c r="S12" s="41"/>
      <c r="T12" s="41"/>
      <c r="U12" s="41"/>
      <c r="V12" s="38">
        <f t="shared" si="0"/>
        <v>750</v>
      </c>
    </row>
    <row r="13" spans="1:22" x14ac:dyDescent="0.25">
      <c r="A13" s="39">
        <v>42872</v>
      </c>
      <c r="B13">
        <v>231</v>
      </c>
      <c r="C13" t="s">
        <v>101</v>
      </c>
      <c r="D13" t="s">
        <v>56</v>
      </c>
      <c r="E13" s="1"/>
      <c r="F13" s="43">
        <v>300</v>
      </c>
      <c r="G13" s="1">
        <f t="shared" si="2"/>
        <v>11310.400000000001</v>
      </c>
      <c r="H13" s="35"/>
      <c r="I13" s="40"/>
      <c r="J13" s="41"/>
      <c r="K13" s="41"/>
      <c r="L13" s="41"/>
      <c r="M13" s="42">
        <f t="shared" si="1"/>
        <v>0</v>
      </c>
      <c r="N13" s="18"/>
      <c r="O13" s="40"/>
      <c r="P13" s="41"/>
      <c r="Q13" s="41">
        <v>300</v>
      </c>
      <c r="R13" s="41"/>
      <c r="S13" s="41"/>
      <c r="T13" s="41"/>
      <c r="U13" s="41"/>
      <c r="V13" s="38">
        <f t="shared" si="0"/>
        <v>300</v>
      </c>
    </row>
    <row r="14" spans="1:22" x14ac:dyDescent="0.25">
      <c r="A14" s="39">
        <v>42872</v>
      </c>
      <c r="B14">
        <v>230</v>
      </c>
      <c r="C14" t="s">
        <v>50</v>
      </c>
      <c r="D14" t="s">
        <v>51</v>
      </c>
      <c r="E14" s="1"/>
      <c r="F14" s="43">
        <v>276.08</v>
      </c>
      <c r="G14" s="1">
        <f t="shared" si="2"/>
        <v>11034.320000000002</v>
      </c>
      <c r="H14" s="35"/>
      <c r="I14" s="40"/>
      <c r="J14" s="41"/>
      <c r="K14" s="41"/>
      <c r="L14" s="41"/>
      <c r="M14" s="42">
        <f t="shared" si="1"/>
        <v>0</v>
      </c>
      <c r="N14" s="18"/>
      <c r="O14" s="40"/>
      <c r="P14" s="41"/>
      <c r="Q14" s="41"/>
      <c r="R14" s="41"/>
      <c r="S14" s="41">
        <v>276.08</v>
      </c>
      <c r="T14" s="41"/>
      <c r="U14" s="41"/>
      <c r="V14" s="38">
        <f t="shared" si="0"/>
        <v>276.08</v>
      </c>
    </row>
    <row r="15" spans="1:22" x14ac:dyDescent="0.25">
      <c r="A15" s="39">
        <v>43040</v>
      </c>
      <c r="B15">
        <v>239</v>
      </c>
      <c r="C15" t="s">
        <v>52</v>
      </c>
      <c r="D15" t="s">
        <v>53</v>
      </c>
      <c r="E15" s="1"/>
      <c r="F15" s="43">
        <v>250</v>
      </c>
      <c r="G15" s="1">
        <f t="shared" si="2"/>
        <v>10784.320000000002</v>
      </c>
      <c r="H15" s="35"/>
      <c r="I15" s="40"/>
      <c r="J15" s="41"/>
      <c r="K15" s="41"/>
      <c r="L15" s="41"/>
      <c r="M15" s="42">
        <f t="shared" si="1"/>
        <v>0</v>
      </c>
      <c r="N15" s="18"/>
      <c r="O15" s="40"/>
      <c r="P15" s="41"/>
      <c r="Q15" s="41"/>
      <c r="R15" s="41">
        <v>250</v>
      </c>
      <c r="S15" s="41"/>
      <c r="T15" s="41"/>
      <c r="U15" s="41"/>
      <c r="V15" s="38">
        <f t="shared" si="0"/>
        <v>250</v>
      </c>
    </row>
    <row r="16" spans="1:22" x14ac:dyDescent="0.25">
      <c r="A16" s="39">
        <v>42956</v>
      </c>
      <c r="B16">
        <v>235</v>
      </c>
      <c r="C16" t="s">
        <v>54</v>
      </c>
      <c r="D16" t="s">
        <v>55</v>
      </c>
      <c r="E16" s="1"/>
      <c r="F16" s="43">
        <v>185</v>
      </c>
      <c r="G16" s="1">
        <f t="shared" si="2"/>
        <v>10599.320000000002</v>
      </c>
      <c r="H16" s="35"/>
      <c r="I16" s="40"/>
      <c r="J16" s="41"/>
      <c r="K16" s="41"/>
      <c r="L16" s="41"/>
      <c r="M16" s="42">
        <f t="shared" si="1"/>
        <v>0</v>
      </c>
      <c r="N16" s="18"/>
      <c r="O16" s="40"/>
      <c r="P16" s="41"/>
      <c r="Q16" s="41"/>
      <c r="R16" s="41"/>
      <c r="S16" s="41">
        <v>185</v>
      </c>
      <c r="T16" s="41"/>
      <c r="U16" s="41"/>
      <c r="V16" s="38">
        <f t="shared" si="0"/>
        <v>185</v>
      </c>
    </row>
    <row r="17" spans="1:22" x14ac:dyDescent="0.25">
      <c r="A17" s="39">
        <v>-614287</v>
      </c>
      <c r="C17" t="s">
        <v>97</v>
      </c>
      <c r="D17" t="s">
        <v>56</v>
      </c>
      <c r="E17" s="1">
        <v>897.97</v>
      </c>
      <c r="F17" s="43"/>
      <c r="G17" s="1">
        <f t="shared" si="2"/>
        <v>11497.29</v>
      </c>
      <c r="H17" s="35"/>
      <c r="I17" s="40"/>
      <c r="J17" s="41"/>
      <c r="K17" s="41">
        <v>897.97</v>
      </c>
      <c r="L17" s="41"/>
      <c r="M17" s="42">
        <f t="shared" si="1"/>
        <v>897.97</v>
      </c>
      <c r="N17" s="18"/>
      <c r="O17" s="40"/>
      <c r="P17" s="41"/>
      <c r="Q17" s="41"/>
      <c r="R17" s="41"/>
      <c r="S17" s="41"/>
      <c r="T17" s="41"/>
      <c r="U17" s="41"/>
      <c r="V17" s="38">
        <f t="shared" si="0"/>
        <v>0</v>
      </c>
    </row>
    <row r="18" spans="1:22" x14ac:dyDescent="0.25">
      <c r="A18" s="39">
        <v>42956</v>
      </c>
      <c r="B18">
        <v>234</v>
      </c>
      <c r="C18" t="s">
        <v>28</v>
      </c>
      <c r="D18" t="s">
        <v>102</v>
      </c>
      <c r="E18" s="1"/>
      <c r="F18" s="43">
        <v>144</v>
      </c>
      <c r="G18" s="1">
        <f t="shared" si="2"/>
        <v>11353.29</v>
      </c>
      <c r="H18" s="35"/>
      <c r="I18" s="40"/>
      <c r="J18" s="41"/>
      <c r="K18" s="41"/>
      <c r="L18" s="41"/>
      <c r="M18" s="42">
        <f t="shared" si="1"/>
        <v>0</v>
      </c>
      <c r="N18" s="18"/>
      <c r="O18" s="40"/>
      <c r="P18" s="41"/>
      <c r="Q18" s="41"/>
      <c r="R18" s="41"/>
      <c r="S18" s="41">
        <v>120</v>
      </c>
      <c r="T18" s="41"/>
      <c r="U18" s="41">
        <v>24</v>
      </c>
      <c r="V18" s="38">
        <f t="shared" si="0"/>
        <v>144</v>
      </c>
    </row>
    <row r="19" spans="1:22" x14ac:dyDescent="0.25">
      <c r="A19" s="39">
        <v>43040</v>
      </c>
      <c r="B19">
        <v>238</v>
      </c>
      <c r="C19" t="s">
        <v>78</v>
      </c>
      <c r="D19" t="s">
        <v>79</v>
      </c>
      <c r="E19" s="1"/>
      <c r="F19" s="43">
        <v>120</v>
      </c>
      <c r="G19" s="1">
        <f t="shared" si="2"/>
        <v>11233.29</v>
      </c>
      <c r="H19" s="35"/>
      <c r="I19" s="40"/>
      <c r="J19" s="41"/>
      <c r="K19" s="41"/>
      <c r="L19" s="41"/>
      <c r="M19" s="42">
        <f t="shared" si="1"/>
        <v>0</v>
      </c>
      <c r="N19" s="18"/>
      <c r="O19" s="40"/>
      <c r="P19" s="41"/>
      <c r="Q19" s="41"/>
      <c r="R19" s="41"/>
      <c r="S19" s="41">
        <v>100</v>
      </c>
      <c r="T19" s="41"/>
      <c r="U19" s="41">
        <v>20</v>
      </c>
      <c r="V19" s="38">
        <f t="shared" si="0"/>
        <v>120</v>
      </c>
    </row>
    <row r="20" spans="1:22" x14ac:dyDescent="0.25">
      <c r="A20" s="39">
        <v>43004</v>
      </c>
      <c r="C20" t="s">
        <v>25</v>
      </c>
      <c r="D20" t="s">
        <v>43</v>
      </c>
      <c r="E20" s="43">
        <v>5000</v>
      </c>
      <c r="F20" s="1"/>
      <c r="G20" s="1">
        <f t="shared" si="2"/>
        <v>16233.29</v>
      </c>
      <c r="H20" s="35"/>
      <c r="I20" s="40">
        <v>5000</v>
      </c>
      <c r="J20" s="41"/>
      <c r="K20" s="41"/>
      <c r="L20" s="41"/>
      <c r="M20" s="42">
        <f t="shared" si="1"/>
        <v>5000</v>
      </c>
      <c r="N20" s="18"/>
      <c r="O20" s="40"/>
      <c r="P20" s="41"/>
      <c r="Q20" s="41"/>
      <c r="R20" s="41"/>
      <c r="S20" s="41"/>
      <c r="T20" s="41"/>
      <c r="U20" s="41"/>
      <c r="V20" s="38">
        <f t="shared" si="0"/>
        <v>0</v>
      </c>
    </row>
    <row r="21" spans="1:22" x14ac:dyDescent="0.25">
      <c r="A21" s="39">
        <v>43009</v>
      </c>
      <c r="B21">
        <v>233</v>
      </c>
      <c r="C21" t="s">
        <v>57</v>
      </c>
      <c r="D21" t="s">
        <v>58</v>
      </c>
      <c r="E21" s="1"/>
      <c r="F21" s="43">
        <v>1060</v>
      </c>
      <c r="G21" s="1">
        <f t="shared" si="2"/>
        <v>15173.29</v>
      </c>
      <c r="H21" s="35"/>
      <c r="I21" s="40"/>
      <c r="J21" s="41"/>
      <c r="K21" s="41"/>
      <c r="L21" s="41"/>
      <c r="M21" s="42">
        <f t="shared" si="1"/>
        <v>0</v>
      </c>
      <c r="N21" s="18"/>
      <c r="O21" s="40">
        <v>1060</v>
      </c>
      <c r="P21" s="41"/>
      <c r="Q21" s="41"/>
      <c r="R21" s="41"/>
      <c r="S21" s="41"/>
      <c r="T21" s="41"/>
      <c r="U21" s="41"/>
      <c r="V21" s="38">
        <f t="shared" si="0"/>
        <v>1060</v>
      </c>
    </row>
    <row r="22" spans="1:22" x14ac:dyDescent="0.25">
      <c r="A22" s="39">
        <v>43040</v>
      </c>
      <c r="B22">
        <v>236</v>
      </c>
      <c r="C22" t="s">
        <v>35</v>
      </c>
      <c r="D22" t="s">
        <v>56</v>
      </c>
      <c r="E22" s="1"/>
      <c r="F22" s="43">
        <v>250</v>
      </c>
      <c r="G22" s="1">
        <f t="shared" si="2"/>
        <v>14923.29</v>
      </c>
      <c r="H22" s="35"/>
      <c r="I22" s="40"/>
      <c r="J22" s="41"/>
      <c r="K22" s="41"/>
      <c r="L22" s="41"/>
      <c r="M22" s="42">
        <f t="shared" si="1"/>
        <v>0</v>
      </c>
      <c r="N22" s="18"/>
      <c r="O22" s="40"/>
      <c r="P22" s="41"/>
      <c r="Q22" s="41">
        <v>250</v>
      </c>
      <c r="R22" s="41"/>
      <c r="S22" s="41"/>
      <c r="T22" s="41"/>
      <c r="U22" s="41"/>
      <c r="V22" s="38">
        <f t="shared" si="0"/>
        <v>250</v>
      </c>
    </row>
    <row r="23" spans="1:22" x14ac:dyDescent="0.25">
      <c r="A23" s="39">
        <v>43040</v>
      </c>
      <c r="B23">
        <v>237</v>
      </c>
      <c r="C23" t="s">
        <v>44</v>
      </c>
      <c r="D23" t="s">
        <v>59</v>
      </c>
      <c r="E23" s="1"/>
      <c r="F23" s="43">
        <v>79.8</v>
      </c>
      <c r="G23" s="1">
        <f t="shared" si="2"/>
        <v>14843.490000000002</v>
      </c>
      <c r="H23" s="35"/>
      <c r="I23" s="40"/>
      <c r="J23" s="41"/>
      <c r="K23" s="41"/>
      <c r="L23" s="41"/>
      <c r="M23" s="42">
        <f t="shared" si="1"/>
        <v>0</v>
      </c>
      <c r="N23" s="18"/>
      <c r="O23" s="40"/>
      <c r="P23" s="41"/>
      <c r="Q23" s="41"/>
      <c r="R23" s="41">
        <v>66.5</v>
      </c>
      <c r="S23" s="41"/>
      <c r="T23" s="41"/>
      <c r="U23" s="41">
        <v>13.3</v>
      </c>
      <c r="V23" s="38">
        <f t="shared" si="0"/>
        <v>79.8</v>
      </c>
    </row>
    <row r="24" spans="1:22" x14ac:dyDescent="0.25">
      <c r="A24" s="39"/>
      <c r="C24" t="s">
        <v>52</v>
      </c>
      <c r="D24" t="s">
        <v>82</v>
      </c>
      <c r="E24" s="1"/>
      <c r="F24" s="43"/>
      <c r="G24" s="1">
        <f t="shared" si="2"/>
        <v>14843.490000000002</v>
      </c>
      <c r="H24" s="35"/>
      <c r="I24" s="40"/>
      <c r="J24" s="41"/>
      <c r="K24" s="41"/>
      <c r="L24" s="41"/>
      <c r="M24" s="42">
        <f t="shared" si="1"/>
        <v>0</v>
      </c>
      <c r="N24" s="18"/>
      <c r="O24" s="40"/>
      <c r="P24" s="41"/>
      <c r="Q24" s="41"/>
      <c r="R24" s="41"/>
      <c r="S24" s="41"/>
      <c r="T24" s="41"/>
      <c r="U24" s="41"/>
      <c r="V24" s="38">
        <f t="shared" si="0"/>
        <v>0</v>
      </c>
    </row>
    <row r="25" spans="1:22" x14ac:dyDescent="0.25">
      <c r="A25" s="39">
        <v>43086</v>
      </c>
      <c r="B25">
        <v>242</v>
      </c>
      <c r="C25" t="s">
        <v>57</v>
      </c>
      <c r="D25" t="s">
        <v>60</v>
      </c>
      <c r="E25" s="1"/>
      <c r="F25" s="43">
        <v>1060</v>
      </c>
      <c r="G25" s="1">
        <f t="shared" si="2"/>
        <v>13783.490000000002</v>
      </c>
      <c r="H25" s="35"/>
      <c r="I25" s="40"/>
      <c r="J25" s="41"/>
      <c r="K25" s="41"/>
      <c r="L25" s="41"/>
      <c r="M25" s="42">
        <f t="shared" si="1"/>
        <v>0</v>
      </c>
      <c r="N25" s="18"/>
      <c r="O25" s="40">
        <v>1060</v>
      </c>
      <c r="P25" s="41"/>
      <c r="Q25" s="41"/>
      <c r="R25" s="41"/>
      <c r="S25" s="41"/>
      <c r="T25" s="41"/>
      <c r="U25" s="41"/>
      <c r="V25" s="38">
        <f t="shared" si="0"/>
        <v>1060</v>
      </c>
    </row>
    <row r="26" spans="1:22" x14ac:dyDescent="0.25">
      <c r="A26" s="39"/>
      <c r="C26" t="s">
        <v>33</v>
      </c>
      <c r="D26" t="s">
        <v>83</v>
      </c>
      <c r="E26" s="43"/>
      <c r="F26" s="1"/>
      <c r="G26" s="1">
        <f t="shared" si="2"/>
        <v>13783.490000000002</v>
      </c>
      <c r="H26" s="35"/>
      <c r="I26" s="40"/>
      <c r="J26" s="41"/>
      <c r="K26" s="41"/>
      <c r="L26" s="41"/>
      <c r="M26" s="42">
        <f t="shared" si="1"/>
        <v>0</v>
      </c>
      <c r="N26" s="18"/>
      <c r="O26" s="40"/>
      <c r="P26" s="41"/>
      <c r="Q26" s="41"/>
      <c r="R26" s="41"/>
      <c r="S26" s="41"/>
      <c r="T26" s="41"/>
      <c r="U26" s="41"/>
      <c r="V26" s="38">
        <f t="shared" si="0"/>
        <v>0</v>
      </c>
    </row>
    <row r="27" spans="1:22" x14ac:dyDescent="0.25">
      <c r="A27" s="39">
        <v>43040</v>
      </c>
      <c r="B27">
        <v>240</v>
      </c>
      <c r="C27" t="s">
        <v>103</v>
      </c>
      <c r="D27" t="s">
        <v>104</v>
      </c>
      <c r="E27" s="43"/>
      <c r="F27" s="1">
        <v>50</v>
      </c>
      <c r="G27" s="1">
        <f t="shared" si="2"/>
        <v>13733.490000000002</v>
      </c>
      <c r="H27" s="35"/>
      <c r="I27" s="40"/>
      <c r="J27" s="41"/>
      <c r="K27" s="41"/>
      <c r="L27" s="41"/>
      <c r="M27" s="42">
        <f t="shared" si="1"/>
        <v>0</v>
      </c>
      <c r="N27" s="18"/>
      <c r="O27" s="40"/>
      <c r="P27" s="41"/>
      <c r="Q27" s="41"/>
      <c r="R27" s="41">
        <v>50</v>
      </c>
      <c r="S27" s="41"/>
      <c r="T27" s="41"/>
      <c r="U27" s="41"/>
      <c r="V27" s="38">
        <f t="shared" si="0"/>
        <v>50</v>
      </c>
    </row>
    <row r="28" spans="1:22" x14ac:dyDescent="0.25">
      <c r="A28" s="39">
        <v>43190</v>
      </c>
      <c r="C28" t="s">
        <v>85</v>
      </c>
      <c r="D28" t="s">
        <v>98</v>
      </c>
      <c r="E28" s="44"/>
      <c r="F28" s="1">
        <v>72</v>
      </c>
      <c r="G28" s="1">
        <f t="shared" si="2"/>
        <v>13661.490000000002</v>
      </c>
      <c r="H28" s="35"/>
      <c r="I28" s="40"/>
      <c r="J28" s="41"/>
      <c r="K28" s="41"/>
      <c r="L28" s="41"/>
      <c r="M28" s="42">
        <f t="shared" si="1"/>
        <v>0</v>
      </c>
      <c r="N28" s="18"/>
      <c r="O28" s="40"/>
      <c r="P28" s="41"/>
      <c r="Q28" s="41"/>
      <c r="R28" s="41"/>
      <c r="S28" s="41">
        <v>72</v>
      </c>
      <c r="T28" s="41"/>
      <c r="U28" s="41"/>
      <c r="V28" s="38">
        <f t="shared" si="0"/>
        <v>72</v>
      </c>
    </row>
    <row r="29" spans="1:22" x14ac:dyDescent="0.25">
      <c r="A29" s="39">
        <v>42759</v>
      </c>
      <c r="B29">
        <v>245</v>
      </c>
      <c r="C29" t="s">
        <v>62</v>
      </c>
      <c r="D29" t="s">
        <v>40</v>
      </c>
      <c r="F29" s="43">
        <v>180</v>
      </c>
      <c r="G29" s="1">
        <f t="shared" si="2"/>
        <v>13481.490000000002</v>
      </c>
      <c r="H29" s="35"/>
      <c r="I29" s="40"/>
      <c r="J29" s="41"/>
      <c r="K29" s="41"/>
      <c r="L29" s="41"/>
      <c r="M29" s="42">
        <f t="shared" si="1"/>
        <v>0</v>
      </c>
      <c r="N29" s="18"/>
      <c r="O29" s="40"/>
      <c r="P29" s="41"/>
      <c r="Q29" s="41"/>
      <c r="R29" s="41"/>
      <c r="S29" s="41">
        <v>150</v>
      </c>
      <c r="T29" s="41"/>
      <c r="U29" s="41">
        <v>30</v>
      </c>
      <c r="V29" s="38">
        <f t="shared" si="0"/>
        <v>180</v>
      </c>
    </row>
    <row r="30" spans="1:22" x14ac:dyDescent="0.25">
      <c r="A30" s="39">
        <v>43159</v>
      </c>
      <c r="B30">
        <v>246</v>
      </c>
      <c r="C30" t="s">
        <v>57</v>
      </c>
      <c r="D30" t="s">
        <v>61</v>
      </c>
      <c r="F30" s="1">
        <v>1172.42</v>
      </c>
      <c r="G30" s="1">
        <f t="shared" si="2"/>
        <v>12309.070000000002</v>
      </c>
      <c r="H30" s="35"/>
      <c r="I30" s="40"/>
      <c r="J30" s="41"/>
      <c r="K30" s="41"/>
      <c r="L30" s="41"/>
      <c r="M30" s="42">
        <f t="shared" si="1"/>
        <v>0</v>
      </c>
      <c r="N30" s="18"/>
      <c r="O30" s="40">
        <v>1060</v>
      </c>
      <c r="P30" s="41"/>
      <c r="Q30" s="41"/>
      <c r="R30" s="41"/>
      <c r="S30" s="41">
        <v>112.42</v>
      </c>
      <c r="T30" s="41"/>
      <c r="U30" s="41"/>
      <c r="V30" s="38">
        <f t="shared" si="0"/>
        <v>1172.42</v>
      </c>
    </row>
    <row r="31" spans="1:22" x14ac:dyDescent="0.25">
      <c r="A31" s="39">
        <v>43040</v>
      </c>
      <c r="B31">
        <v>241</v>
      </c>
      <c r="C31" t="s">
        <v>105</v>
      </c>
      <c r="D31" t="s">
        <v>87</v>
      </c>
      <c r="F31" s="43">
        <v>30</v>
      </c>
      <c r="G31" s="1">
        <f t="shared" si="2"/>
        <v>12279.070000000002</v>
      </c>
      <c r="H31" s="35"/>
      <c r="I31" s="40"/>
      <c r="J31" s="41"/>
      <c r="K31" s="41"/>
      <c r="L31" s="41"/>
      <c r="M31" s="42">
        <f t="shared" si="1"/>
        <v>0</v>
      </c>
      <c r="N31" s="18"/>
      <c r="O31" s="40"/>
      <c r="P31" s="41"/>
      <c r="Q31" s="41"/>
      <c r="R31" s="41"/>
      <c r="S31" s="41">
        <v>30</v>
      </c>
      <c r="T31" s="41"/>
      <c r="U31" s="41"/>
      <c r="V31" s="38">
        <f t="shared" si="0"/>
        <v>30</v>
      </c>
    </row>
    <row r="32" spans="1:22" x14ac:dyDescent="0.25">
      <c r="A32" s="39">
        <v>43124</v>
      </c>
      <c r="B32">
        <v>248</v>
      </c>
      <c r="C32" t="s">
        <v>106</v>
      </c>
      <c r="D32" t="s">
        <v>107</v>
      </c>
      <c r="F32" s="43">
        <v>197.97</v>
      </c>
      <c r="G32" s="1">
        <f t="shared" si="2"/>
        <v>12081.100000000002</v>
      </c>
      <c r="H32" s="35"/>
      <c r="I32" s="40"/>
      <c r="J32" s="41"/>
      <c r="K32" s="41"/>
      <c r="L32" s="41"/>
      <c r="M32" s="42">
        <f t="shared" si="1"/>
        <v>0</v>
      </c>
      <c r="N32" s="18"/>
      <c r="O32" s="40"/>
      <c r="P32" s="41"/>
      <c r="Q32" s="41"/>
      <c r="R32" s="41"/>
      <c r="S32" s="41">
        <v>197.97</v>
      </c>
      <c r="T32" s="41"/>
      <c r="U32" s="41"/>
      <c r="V32" s="38">
        <f t="shared" si="0"/>
        <v>197.97</v>
      </c>
    </row>
    <row r="33" spans="1:22" x14ac:dyDescent="0.25">
      <c r="A33" s="39">
        <v>43124</v>
      </c>
      <c r="B33" s="45">
        <v>244</v>
      </c>
      <c r="C33" t="s">
        <v>67</v>
      </c>
      <c r="D33" t="s">
        <v>87</v>
      </c>
      <c r="E33" s="1"/>
      <c r="F33" s="43">
        <v>150</v>
      </c>
      <c r="G33" s="1">
        <f t="shared" si="2"/>
        <v>11931.100000000002</v>
      </c>
      <c r="H33" s="35"/>
      <c r="I33" s="40"/>
      <c r="J33" s="41"/>
      <c r="K33" s="41"/>
      <c r="L33" s="41"/>
      <c r="M33" s="42">
        <f t="shared" si="1"/>
        <v>0</v>
      </c>
      <c r="N33" s="18"/>
      <c r="O33" s="40"/>
      <c r="P33" s="41"/>
      <c r="Q33" s="41"/>
      <c r="R33" s="41">
        <v>150</v>
      </c>
      <c r="S33" s="41"/>
      <c r="T33" s="41"/>
      <c r="U33" s="41"/>
      <c r="V33" s="38">
        <f t="shared" si="0"/>
        <v>150</v>
      </c>
    </row>
    <row r="34" spans="1:22" x14ac:dyDescent="0.25">
      <c r="A34" s="39">
        <v>43040</v>
      </c>
      <c r="B34" s="45">
        <v>243</v>
      </c>
      <c r="C34" t="s">
        <v>108</v>
      </c>
      <c r="D34" t="s">
        <v>56</v>
      </c>
      <c r="E34" s="1"/>
      <c r="F34" s="43">
        <v>300</v>
      </c>
      <c r="G34" s="1">
        <f t="shared" si="2"/>
        <v>11631.100000000002</v>
      </c>
      <c r="H34" s="35"/>
      <c r="I34" s="40"/>
      <c r="J34" s="41"/>
      <c r="K34" s="41"/>
      <c r="L34" s="41"/>
      <c r="M34" s="42">
        <f t="shared" si="1"/>
        <v>0</v>
      </c>
      <c r="N34" s="18"/>
      <c r="O34" s="40"/>
      <c r="P34" s="41"/>
      <c r="Q34" s="41">
        <v>300</v>
      </c>
      <c r="R34" s="41"/>
      <c r="S34" s="41"/>
      <c r="T34" s="41"/>
      <c r="U34" s="41"/>
      <c r="V34" s="38">
        <f t="shared" si="0"/>
        <v>300</v>
      </c>
    </row>
    <row r="35" spans="1:22" x14ac:dyDescent="0.25">
      <c r="A35" s="39">
        <v>42759</v>
      </c>
      <c r="B35" s="45">
        <v>247</v>
      </c>
      <c r="C35" t="s">
        <v>109</v>
      </c>
      <c r="D35" t="s">
        <v>110</v>
      </c>
      <c r="E35" s="1"/>
      <c r="F35" s="43">
        <v>777.6</v>
      </c>
      <c r="G35" s="1">
        <f t="shared" si="2"/>
        <v>10853.500000000002</v>
      </c>
      <c r="H35" s="35"/>
      <c r="I35" s="40"/>
      <c r="J35" s="41"/>
      <c r="K35" s="41"/>
      <c r="L35" s="41"/>
      <c r="M35" s="42">
        <f t="shared" si="1"/>
        <v>0</v>
      </c>
      <c r="N35" s="18"/>
      <c r="O35" s="40"/>
      <c r="P35" s="41"/>
      <c r="Q35" s="41"/>
      <c r="R35" s="41">
        <v>648</v>
      </c>
      <c r="S35" s="41"/>
      <c r="T35" s="41"/>
      <c r="U35" s="41">
        <v>129.6</v>
      </c>
      <c r="V35" s="38">
        <f t="shared" si="0"/>
        <v>777.6</v>
      </c>
    </row>
    <row r="36" spans="1:22" x14ac:dyDescent="0.25">
      <c r="A36" s="39"/>
      <c r="B36" s="45"/>
      <c r="E36" s="1"/>
      <c r="F36" s="1"/>
      <c r="G36" s="1">
        <f t="shared" si="2"/>
        <v>10853.500000000002</v>
      </c>
      <c r="H36" s="35"/>
      <c r="I36" s="40"/>
      <c r="J36" s="41"/>
      <c r="K36" s="41"/>
      <c r="L36" s="41"/>
      <c r="M36" s="42">
        <f t="shared" si="1"/>
        <v>0</v>
      </c>
      <c r="N36" s="18"/>
      <c r="O36" s="40"/>
      <c r="P36" s="41"/>
      <c r="Q36" s="41"/>
      <c r="R36" s="41"/>
      <c r="S36" s="41"/>
      <c r="T36" s="41"/>
      <c r="U36" s="41"/>
      <c r="V36" s="38">
        <f t="shared" si="0"/>
        <v>0</v>
      </c>
    </row>
    <row r="37" spans="1:22" x14ac:dyDescent="0.25">
      <c r="A37" s="46"/>
      <c r="B37" s="47"/>
      <c r="C37" s="48"/>
      <c r="D37" s="48"/>
      <c r="E37" s="46"/>
      <c r="F37" s="46"/>
      <c r="G37" s="34"/>
      <c r="H37" s="35"/>
      <c r="I37" s="40"/>
      <c r="J37" s="41"/>
      <c r="K37" s="41"/>
      <c r="L37" s="41"/>
      <c r="M37" s="42">
        <f t="shared" si="1"/>
        <v>0</v>
      </c>
      <c r="N37" s="18"/>
      <c r="O37" s="40"/>
      <c r="P37" s="41"/>
      <c r="Q37" s="41"/>
      <c r="R37" s="41"/>
      <c r="S37" s="41"/>
      <c r="T37" s="41"/>
      <c r="U37" s="41"/>
      <c r="V37" s="38">
        <f t="shared" si="0"/>
        <v>0</v>
      </c>
    </row>
    <row r="38" spans="1:22" x14ac:dyDescent="0.25">
      <c r="A38" s="46"/>
      <c r="B38" s="49"/>
      <c r="C38" s="50"/>
      <c r="D38" s="50"/>
      <c r="E38" s="51">
        <f>SUM(E5:E37)</f>
        <v>11218.79</v>
      </c>
      <c r="F38" s="51">
        <f>SUM(F5:F37)</f>
        <v>8930.8700000000008</v>
      </c>
      <c r="G38" s="34"/>
      <c r="H38" s="35"/>
      <c r="I38" s="40"/>
      <c r="J38" s="41"/>
      <c r="K38" s="41"/>
      <c r="L38" s="41"/>
      <c r="M38" s="42">
        <f t="shared" si="1"/>
        <v>0</v>
      </c>
      <c r="N38" s="18"/>
      <c r="O38" s="40"/>
      <c r="P38" s="41"/>
      <c r="Q38" s="41"/>
      <c r="R38" s="41"/>
      <c r="S38" s="41"/>
      <c r="T38" s="41"/>
      <c r="U38" s="41"/>
      <c r="V38" s="38">
        <f t="shared" si="0"/>
        <v>0</v>
      </c>
    </row>
    <row r="39" spans="1:22" x14ac:dyDescent="0.25">
      <c r="A39" s="53"/>
      <c r="B39" s="54"/>
      <c r="C39" s="55"/>
      <c r="D39" s="55"/>
      <c r="E39" s="56"/>
      <c r="F39" s="56"/>
      <c r="G39" s="57">
        <f>+G36</f>
        <v>10853.500000000002</v>
      </c>
      <c r="H39" s="58"/>
      <c r="I39" s="51">
        <f>SUM(I5:I38)</f>
        <v>10000</v>
      </c>
      <c r="J39" s="52">
        <f>SUM(J5:J38)</f>
        <v>0</v>
      </c>
      <c r="K39" s="52">
        <f>SUM(K5:K38)</f>
        <v>897.97</v>
      </c>
      <c r="L39" s="52">
        <f>SUM(L5:L38)</f>
        <v>320.82</v>
      </c>
      <c r="M39" s="38">
        <f>SUM(M5:M37)</f>
        <v>11218.79</v>
      </c>
      <c r="N39" s="18"/>
      <c r="O39" s="51">
        <f>SUM(O6:O38)</f>
        <v>4240</v>
      </c>
      <c r="P39" s="52">
        <f>SUM(P6:P38)</f>
        <v>216</v>
      </c>
      <c r="Q39" s="52">
        <f>+SUM(Q6:Q38)</f>
        <v>1600</v>
      </c>
      <c r="R39" s="52">
        <f>SUM(R6:R38)</f>
        <v>1414.5</v>
      </c>
      <c r="S39" s="52">
        <f>+SUM(S6:S38)</f>
        <v>1243.47</v>
      </c>
      <c r="T39" s="52">
        <f>+SUM(T6:T38)</f>
        <v>0</v>
      </c>
      <c r="U39" s="59">
        <f>SUM(U6:U38)</f>
        <v>216.89999999999998</v>
      </c>
      <c r="V39" s="60">
        <f>SUM(V6:V38)</f>
        <v>8930.8700000000008</v>
      </c>
    </row>
    <row r="40" spans="1:22" x14ac:dyDescent="0.25">
      <c r="A40" s="61"/>
      <c r="B40" s="47"/>
      <c r="C40" s="48"/>
      <c r="D40" s="48"/>
      <c r="E40" s="46"/>
      <c r="F40" s="46"/>
      <c r="G40" s="62"/>
      <c r="H40" s="63"/>
      <c r="I40" s="64"/>
      <c r="J40" s="65"/>
      <c r="K40" s="65"/>
      <c r="L40" s="65"/>
      <c r="M40" s="66">
        <f>SUM(I39:L39)</f>
        <v>11218.789999999999</v>
      </c>
      <c r="N40" s="18"/>
      <c r="O40" s="64"/>
      <c r="P40" s="65"/>
      <c r="Q40" s="65"/>
      <c r="R40" s="65"/>
      <c r="S40" s="65"/>
      <c r="T40" s="65"/>
      <c r="U40" s="65"/>
      <c r="V40" s="66">
        <f>SUM(O39:U39)</f>
        <v>8930.869999999999</v>
      </c>
    </row>
    <row r="41" spans="1:22" x14ac:dyDescent="0.25">
      <c r="A41" s="61"/>
      <c r="B41" s="47"/>
      <c r="C41" s="48"/>
      <c r="D41" s="48"/>
      <c r="E41" s="46"/>
      <c r="F41" s="46"/>
      <c r="G41" s="34"/>
      <c r="H41" s="67"/>
      <c r="O41" s="52"/>
      <c r="P41" s="52"/>
      <c r="Q41" s="52"/>
      <c r="R41" s="52"/>
      <c r="S41" s="52"/>
      <c r="T41" s="52"/>
      <c r="U41" s="52"/>
      <c r="V41" s="52">
        <f>SUM(V40-F38)</f>
        <v>-1.8189894035458565E-12</v>
      </c>
    </row>
  </sheetData>
  <sheetProtection selectLockedCells="1" selectUnlockedCells="1"/>
  <mergeCells count="3">
    <mergeCell ref="C2:D2"/>
    <mergeCell ref="I2:K2"/>
    <mergeCell ref="O3:R3"/>
  </mergeCells>
  <pageMargins left="0.78749999999999998" right="0.78749999999999998" top="0.78749999999999998" bottom="0.78749999999999998" header="0.51180555555555551" footer="0.51180555555555551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pageSetUpPr fitToPage="1"/>
  </sheetPr>
  <dimension ref="A1:V49"/>
  <sheetViews>
    <sheetView topLeftCell="P1" zoomScale="103" zoomScaleNormal="103" workbookViewId="0">
      <selection activeCell="AD1" sqref="AD1"/>
    </sheetView>
  </sheetViews>
  <sheetFormatPr defaultColWidth="11.5546875" defaultRowHeight="13.2" x14ac:dyDescent="0.25"/>
  <cols>
    <col min="3" max="3" width="19.6640625" customWidth="1"/>
    <col min="4" max="4" width="22.44140625" customWidth="1"/>
    <col min="8" max="8" width="1.5546875" customWidth="1"/>
    <col min="14" max="14" width="1.88671875" customWidth="1"/>
  </cols>
  <sheetData>
    <row r="1" spans="1:22" ht="15.6" x14ac:dyDescent="0.3">
      <c r="A1" s="2"/>
      <c r="B1" s="3"/>
      <c r="C1" s="68" t="s">
        <v>0</v>
      </c>
      <c r="D1" s="68"/>
      <c r="E1" s="2"/>
      <c r="F1" s="4"/>
      <c r="G1" s="5"/>
      <c r="H1" s="6"/>
      <c r="I1" s="68"/>
      <c r="J1" s="68"/>
      <c r="K1" s="68"/>
      <c r="L1" s="7"/>
      <c r="M1" s="7"/>
      <c r="N1" s="8"/>
      <c r="O1" s="8"/>
      <c r="P1" s="8"/>
      <c r="Q1" s="8"/>
      <c r="R1" s="8"/>
      <c r="S1" s="8"/>
      <c r="T1" s="8"/>
      <c r="U1" s="9"/>
      <c r="V1" s="9"/>
    </row>
    <row r="2" spans="1:22" ht="15.6" x14ac:dyDescent="0.3">
      <c r="A2" s="2"/>
      <c r="B2" s="3"/>
      <c r="C2" s="79" t="s">
        <v>111</v>
      </c>
      <c r="D2" s="79"/>
      <c r="E2" s="2"/>
      <c r="F2" s="4"/>
      <c r="G2" s="5"/>
      <c r="H2" s="6"/>
      <c r="I2" s="79" t="s">
        <v>1</v>
      </c>
      <c r="J2" s="79"/>
      <c r="K2" s="79"/>
      <c r="L2" s="7"/>
      <c r="M2" s="7"/>
      <c r="N2" s="8"/>
      <c r="O2" s="8"/>
      <c r="P2" s="8"/>
      <c r="Q2" s="8"/>
      <c r="R2" s="8"/>
      <c r="S2" s="8"/>
      <c r="T2" s="8"/>
      <c r="U2" s="9"/>
      <c r="V2" s="9"/>
    </row>
    <row r="3" spans="1:22" ht="15.6" x14ac:dyDescent="0.3">
      <c r="A3" s="10"/>
      <c r="B3" s="11"/>
      <c r="C3" s="12"/>
      <c r="D3" s="12"/>
      <c r="E3" s="13"/>
      <c r="F3" s="13"/>
      <c r="G3" s="14"/>
      <c r="H3" s="15"/>
      <c r="I3" s="16" t="s">
        <v>2</v>
      </c>
      <c r="J3" s="13"/>
      <c r="K3" s="13"/>
      <c r="L3" s="13"/>
      <c r="M3" s="17"/>
      <c r="N3" s="18"/>
      <c r="O3" s="80" t="s">
        <v>3</v>
      </c>
      <c r="P3" s="80"/>
      <c r="Q3" s="80"/>
      <c r="R3" s="80"/>
      <c r="S3" s="19"/>
      <c r="T3" s="19"/>
      <c r="U3" s="20"/>
      <c r="V3" s="21"/>
    </row>
    <row r="4" spans="1:22" x14ac:dyDescent="0.25">
      <c r="A4" s="22" t="s">
        <v>4</v>
      </c>
      <c r="B4" s="23" t="s">
        <v>5</v>
      </c>
      <c r="C4" s="24" t="s">
        <v>6</v>
      </c>
      <c r="D4" s="24" t="s">
        <v>7</v>
      </c>
      <c r="E4" s="25" t="s">
        <v>8</v>
      </c>
      <c r="F4" s="25" t="s">
        <v>9</v>
      </c>
      <c r="G4" s="25" t="s">
        <v>10</v>
      </c>
      <c r="H4" s="26"/>
      <c r="I4" s="27" t="s">
        <v>11</v>
      </c>
      <c r="J4" s="28" t="s">
        <v>12</v>
      </c>
      <c r="K4" s="28" t="s">
        <v>13</v>
      </c>
      <c r="L4" s="28" t="s">
        <v>14</v>
      </c>
      <c r="M4" s="29" t="s">
        <v>15</v>
      </c>
      <c r="N4" s="18"/>
      <c r="O4" s="27" t="s">
        <v>16</v>
      </c>
      <c r="P4" s="28" t="s">
        <v>17</v>
      </c>
      <c r="Q4" s="28" t="s">
        <v>18</v>
      </c>
      <c r="R4" s="28" t="s">
        <v>41</v>
      </c>
      <c r="S4" s="28" t="s">
        <v>20</v>
      </c>
      <c r="T4" s="28" t="s">
        <v>21</v>
      </c>
      <c r="U4" s="28" t="s">
        <v>22</v>
      </c>
      <c r="V4" s="29" t="s">
        <v>15</v>
      </c>
    </row>
    <row r="5" spans="1:22" x14ac:dyDescent="0.25">
      <c r="A5" s="30"/>
      <c r="B5" s="31"/>
      <c r="C5" s="32"/>
      <c r="D5" s="32"/>
      <c r="E5" s="33"/>
      <c r="F5" s="33"/>
      <c r="G5" s="34"/>
      <c r="H5" s="35"/>
      <c r="I5" s="36"/>
      <c r="J5" s="33"/>
      <c r="K5" s="33"/>
      <c r="L5" s="33"/>
      <c r="M5" s="37"/>
      <c r="N5" s="18"/>
      <c r="O5" s="36"/>
      <c r="P5" s="33"/>
      <c r="Q5" s="33"/>
      <c r="R5" s="33"/>
      <c r="S5" s="33"/>
      <c r="T5" s="33"/>
      <c r="U5" s="33"/>
      <c r="V5" s="38">
        <f t="shared" ref="V5:V43" si="0">SUM(O5:U5)</f>
        <v>0</v>
      </c>
    </row>
    <row r="6" spans="1:22" x14ac:dyDescent="0.25">
      <c r="A6" s="39"/>
      <c r="C6" t="s">
        <v>23</v>
      </c>
      <c r="D6" t="s">
        <v>24</v>
      </c>
      <c r="E6" s="1"/>
      <c r="F6" s="1"/>
      <c r="G6" s="1">
        <f>+'Cash book 1718'!G36</f>
        <v>10853.500000000002</v>
      </c>
      <c r="H6" s="35"/>
      <c r="I6" s="40"/>
      <c r="J6" s="41"/>
      <c r="K6" s="41"/>
      <c r="L6" s="41"/>
      <c r="M6" s="42">
        <f t="shared" ref="M6:M33" si="1">SUM(I6:L6)</f>
        <v>0</v>
      </c>
      <c r="N6" s="18"/>
      <c r="O6" s="40"/>
      <c r="P6" s="41"/>
      <c r="Q6" s="41"/>
      <c r="R6" s="41"/>
      <c r="S6" s="41"/>
      <c r="T6" s="41"/>
      <c r="U6" s="41"/>
      <c r="V6" s="38">
        <f t="shared" si="0"/>
        <v>0</v>
      </c>
    </row>
    <row r="7" spans="1:22" x14ac:dyDescent="0.25">
      <c r="A7" s="39">
        <v>43544</v>
      </c>
      <c r="C7" t="s">
        <v>37</v>
      </c>
      <c r="D7" t="s">
        <v>46</v>
      </c>
      <c r="E7" s="1">
        <v>470.1</v>
      </c>
      <c r="F7" s="1"/>
      <c r="G7" s="1">
        <f t="shared" ref="G7:G41" si="2">SUM(G6+E7-F7)</f>
        <v>11323.600000000002</v>
      </c>
      <c r="H7" s="35"/>
      <c r="I7" s="40"/>
      <c r="J7" s="41"/>
      <c r="K7" s="41"/>
      <c r="L7" s="41">
        <v>470.1</v>
      </c>
      <c r="M7" s="42">
        <f t="shared" si="1"/>
        <v>470.1</v>
      </c>
      <c r="N7" s="18"/>
      <c r="O7" s="40"/>
      <c r="P7" s="41"/>
      <c r="Q7" s="41"/>
      <c r="R7" s="41"/>
      <c r="S7" s="41"/>
      <c r="T7" s="41"/>
      <c r="U7" s="41"/>
      <c r="V7" s="38">
        <f t="shared" si="0"/>
        <v>0</v>
      </c>
    </row>
    <row r="8" spans="1:22" x14ac:dyDescent="0.25">
      <c r="A8" s="39">
        <v>43216</v>
      </c>
      <c r="C8" t="s">
        <v>25</v>
      </c>
      <c r="D8" t="s">
        <v>43</v>
      </c>
      <c r="E8" s="43">
        <v>5000</v>
      </c>
      <c r="F8" s="1"/>
      <c r="G8" s="1">
        <f t="shared" si="2"/>
        <v>16323.600000000002</v>
      </c>
      <c r="H8" s="35"/>
      <c r="I8" s="40">
        <v>5000</v>
      </c>
      <c r="J8" s="41"/>
      <c r="K8" s="41"/>
      <c r="L8" s="41"/>
      <c r="M8" s="42">
        <f t="shared" si="1"/>
        <v>5000</v>
      </c>
      <c r="N8" s="18"/>
      <c r="O8" s="40"/>
      <c r="P8" s="41"/>
      <c r="Q8" s="41"/>
      <c r="R8" s="41"/>
      <c r="S8" s="41"/>
      <c r="T8" s="41"/>
      <c r="U8" s="41"/>
      <c r="V8" s="38">
        <f t="shared" si="0"/>
        <v>0</v>
      </c>
    </row>
    <row r="9" spans="1:22" x14ac:dyDescent="0.25">
      <c r="A9" s="39">
        <v>43237</v>
      </c>
      <c r="B9">
        <v>250</v>
      </c>
      <c r="C9" t="s">
        <v>47</v>
      </c>
      <c r="D9" t="s">
        <v>48</v>
      </c>
      <c r="E9" s="1"/>
      <c r="F9" s="43">
        <v>1060</v>
      </c>
      <c r="G9" s="1">
        <f t="shared" si="2"/>
        <v>15263.600000000002</v>
      </c>
      <c r="H9" s="35"/>
      <c r="I9" s="40"/>
      <c r="J9" s="41"/>
      <c r="K9" s="41"/>
      <c r="L9" s="41"/>
      <c r="M9" s="42">
        <f t="shared" si="1"/>
        <v>0</v>
      </c>
      <c r="N9" s="18"/>
      <c r="O9" s="40">
        <v>1060</v>
      </c>
      <c r="P9" s="41"/>
      <c r="Q9" s="41"/>
      <c r="R9" s="41"/>
      <c r="S9" s="41"/>
      <c r="T9" s="41"/>
      <c r="U9" s="41"/>
      <c r="V9" s="38">
        <f t="shared" si="0"/>
        <v>1060</v>
      </c>
    </row>
    <row r="10" spans="1:22" x14ac:dyDescent="0.25">
      <c r="A10" s="39">
        <v>43237</v>
      </c>
      <c r="B10">
        <v>251</v>
      </c>
      <c r="C10" t="s">
        <v>47</v>
      </c>
      <c r="D10" t="s">
        <v>26</v>
      </c>
      <c r="E10" s="1"/>
      <c r="F10" s="43">
        <v>35</v>
      </c>
      <c r="G10" s="1">
        <f t="shared" si="2"/>
        <v>15228.600000000002</v>
      </c>
      <c r="H10" s="35"/>
      <c r="I10" s="40"/>
      <c r="J10" s="41"/>
      <c r="K10" s="41"/>
      <c r="L10" s="41"/>
      <c r="M10" s="42">
        <f t="shared" si="1"/>
        <v>0</v>
      </c>
      <c r="N10" s="18"/>
      <c r="O10" s="40"/>
      <c r="P10" s="41"/>
      <c r="Q10" s="41"/>
      <c r="R10" s="41"/>
      <c r="S10" s="41">
        <v>35</v>
      </c>
      <c r="T10" s="41"/>
      <c r="U10" s="41"/>
      <c r="V10" s="38">
        <f t="shared" si="0"/>
        <v>35</v>
      </c>
    </row>
    <row r="11" spans="1:22" x14ac:dyDescent="0.25">
      <c r="A11" s="39">
        <v>43237</v>
      </c>
      <c r="B11">
        <v>253</v>
      </c>
      <c r="C11" t="s">
        <v>28</v>
      </c>
      <c r="D11" t="s">
        <v>49</v>
      </c>
      <c r="E11" s="1"/>
      <c r="F11" s="43">
        <v>225</v>
      </c>
      <c r="G11" s="1">
        <f t="shared" si="2"/>
        <v>15003.600000000002</v>
      </c>
      <c r="H11" s="35"/>
      <c r="I11" s="40"/>
      <c r="J11" s="41"/>
      <c r="K11" s="41"/>
      <c r="L11" s="41"/>
      <c r="M11" s="42">
        <f t="shared" si="1"/>
        <v>0</v>
      </c>
      <c r="N11" s="18"/>
      <c r="O11" s="40"/>
      <c r="P11" s="41">
        <v>225</v>
      </c>
      <c r="Q11" s="41"/>
      <c r="R11" s="41"/>
      <c r="S11" s="41"/>
      <c r="T11" s="41"/>
      <c r="U11" s="41"/>
      <c r="V11" s="38">
        <f t="shared" si="0"/>
        <v>225</v>
      </c>
    </row>
    <row r="12" spans="1:22" x14ac:dyDescent="0.25">
      <c r="A12" s="39">
        <v>43201</v>
      </c>
      <c r="B12">
        <v>249</v>
      </c>
      <c r="C12" t="s">
        <v>112</v>
      </c>
      <c r="D12" t="s">
        <v>113</v>
      </c>
      <c r="E12" s="1"/>
      <c r="F12" s="43">
        <v>42</v>
      </c>
      <c r="G12" s="1">
        <f t="shared" si="2"/>
        <v>14961.600000000002</v>
      </c>
      <c r="H12" s="35"/>
      <c r="I12" s="40"/>
      <c r="J12" s="41"/>
      <c r="K12" s="41"/>
      <c r="L12" s="41"/>
      <c r="M12" s="42">
        <f t="shared" si="1"/>
        <v>0</v>
      </c>
      <c r="N12" s="18"/>
      <c r="O12" s="40"/>
      <c r="P12" s="41">
        <v>35</v>
      </c>
      <c r="Q12" s="41"/>
      <c r="R12" s="41"/>
      <c r="S12" s="41"/>
      <c r="T12" s="41"/>
      <c r="U12" s="41">
        <v>7</v>
      </c>
      <c r="V12" s="38">
        <f t="shared" si="0"/>
        <v>42</v>
      </c>
    </row>
    <row r="13" spans="1:22" x14ac:dyDescent="0.25">
      <c r="A13" s="39">
        <v>43270</v>
      </c>
      <c r="B13">
        <v>257</v>
      </c>
      <c r="C13" t="s">
        <v>97</v>
      </c>
      <c r="D13" t="s">
        <v>114</v>
      </c>
      <c r="E13" s="1"/>
      <c r="F13" s="43">
        <v>840</v>
      </c>
      <c r="G13" s="1">
        <f t="shared" si="2"/>
        <v>14121.600000000002</v>
      </c>
      <c r="H13" s="35"/>
      <c r="I13" s="40"/>
      <c r="J13" s="41"/>
      <c r="K13" s="41"/>
      <c r="L13" s="41"/>
      <c r="M13" s="42">
        <f t="shared" si="1"/>
        <v>0</v>
      </c>
      <c r="N13" s="18"/>
      <c r="O13" s="40"/>
      <c r="P13" s="41"/>
      <c r="Q13" s="41"/>
      <c r="R13" s="41">
        <v>700</v>
      </c>
      <c r="S13" s="41"/>
      <c r="T13" s="41"/>
      <c r="U13" s="41">
        <v>140</v>
      </c>
      <c r="V13" s="38">
        <f t="shared" si="0"/>
        <v>840</v>
      </c>
    </row>
    <row r="14" spans="1:22" x14ac:dyDescent="0.25">
      <c r="A14" s="39">
        <v>43237</v>
      </c>
      <c r="B14">
        <v>254</v>
      </c>
      <c r="C14" t="s">
        <v>50</v>
      </c>
      <c r="D14" t="s">
        <v>51</v>
      </c>
      <c r="E14" s="1"/>
      <c r="F14" s="43">
        <v>276.91000000000003</v>
      </c>
      <c r="G14" s="1">
        <f t="shared" si="2"/>
        <v>13844.690000000002</v>
      </c>
      <c r="H14" s="35"/>
      <c r="I14" s="40"/>
      <c r="J14" s="41"/>
      <c r="K14" s="41"/>
      <c r="L14" s="41"/>
      <c r="M14" s="42">
        <f t="shared" si="1"/>
        <v>0</v>
      </c>
      <c r="N14" s="18"/>
      <c r="O14" s="40"/>
      <c r="P14" s="41"/>
      <c r="Q14" s="41"/>
      <c r="R14" s="41"/>
      <c r="S14" s="41">
        <v>276.91000000000003</v>
      </c>
      <c r="T14" s="41"/>
      <c r="U14" s="41"/>
      <c r="V14" s="38">
        <f t="shared" si="0"/>
        <v>276.91000000000003</v>
      </c>
    </row>
    <row r="15" spans="1:22" x14ac:dyDescent="0.25">
      <c r="A15" s="39">
        <v>43237</v>
      </c>
      <c r="B15">
        <v>252</v>
      </c>
      <c r="C15" t="s">
        <v>52</v>
      </c>
      <c r="D15" t="s">
        <v>53</v>
      </c>
      <c r="E15" s="1"/>
      <c r="F15" s="43">
        <v>250</v>
      </c>
      <c r="G15" s="1">
        <f t="shared" si="2"/>
        <v>13594.690000000002</v>
      </c>
      <c r="H15" s="35"/>
      <c r="I15" s="40"/>
      <c r="J15" s="41"/>
      <c r="K15" s="41"/>
      <c r="L15" s="41"/>
      <c r="M15" s="42">
        <f t="shared" si="1"/>
        <v>0</v>
      </c>
      <c r="N15" s="18"/>
      <c r="O15" s="40"/>
      <c r="P15" s="41"/>
      <c r="Q15" s="41"/>
      <c r="R15" s="41">
        <v>250</v>
      </c>
      <c r="S15" s="41"/>
      <c r="T15" s="41"/>
      <c r="U15" s="41"/>
      <c r="V15" s="38">
        <f t="shared" si="0"/>
        <v>250</v>
      </c>
    </row>
    <row r="16" spans="1:22" x14ac:dyDescent="0.25">
      <c r="A16" s="39">
        <v>43270</v>
      </c>
      <c r="B16">
        <v>255</v>
      </c>
      <c r="C16" t="s">
        <v>54</v>
      </c>
      <c r="D16" t="s">
        <v>55</v>
      </c>
      <c r="E16" s="1"/>
      <c r="F16" s="43">
        <v>190</v>
      </c>
      <c r="G16" s="1">
        <f t="shared" si="2"/>
        <v>13404.690000000002</v>
      </c>
      <c r="H16" s="35"/>
      <c r="I16" s="40"/>
      <c r="J16" s="41"/>
      <c r="K16" s="41"/>
      <c r="L16" s="41"/>
      <c r="M16" s="42">
        <f t="shared" si="1"/>
        <v>0</v>
      </c>
      <c r="N16" s="18"/>
      <c r="O16" s="40"/>
      <c r="P16" s="41"/>
      <c r="Q16" s="41"/>
      <c r="R16" s="41"/>
      <c r="S16" s="41">
        <v>190</v>
      </c>
      <c r="T16" s="41"/>
      <c r="U16" s="41"/>
      <c r="V16" s="38">
        <f t="shared" si="0"/>
        <v>190</v>
      </c>
    </row>
    <row r="17" spans="1:22" x14ac:dyDescent="0.25">
      <c r="A17" s="39">
        <v>43270</v>
      </c>
      <c r="B17">
        <v>258</v>
      </c>
      <c r="C17" t="s">
        <v>115</v>
      </c>
      <c r="D17" t="s">
        <v>116</v>
      </c>
      <c r="E17" s="1"/>
      <c r="F17" s="43">
        <v>240.62</v>
      </c>
      <c r="G17" s="1">
        <f t="shared" si="2"/>
        <v>13164.070000000002</v>
      </c>
      <c r="H17" s="35"/>
      <c r="I17" s="40"/>
      <c r="J17" s="41"/>
      <c r="K17" s="41"/>
      <c r="L17" s="41"/>
      <c r="M17" s="42">
        <f t="shared" si="1"/>
        <v>0</v>
      </c>
      <c r="N17" s="18"/>
      <c r="O17" s="40"/>
      <c r="P17" s="41"/>
      <c r="Q17" s="41"/>
      <c r="R17" s="41">
        <v>240.62</v>
      </c>
      <c r="S17" s="41"/>
      <c r="T17" s="41"/>
      <c r="U17" s="41"/>
      <c r="V17" s="38">
        <f t="shared" si="0"/>
        <v>240.62</v>
      </c>
    </row>
    <row r="18" spans="1:22" x14ac:dyDescent="0.25">
      <c r="A18" s="39">
        <v>43270</v>
      </c>
      <c r="B18">
        <v>256</v>
      </c>
      <c r="C18" t="s">
        <v>28</v>
      </c>
      <c r="D18" t="s">
        <v>102</v>
      </c>
      <c r="E18" s="1"/>
      <c r="F18" s="43">
        <v>144</v>
      </c>
      <c r="G18" s="1">
        <f t="shared" si="2"/>
        <v>13020.070000000002</v>
      </c>
      <c r="H18" s="35"/>
      <c r="I18" s="40"/>
      <c r="J18" s="41"/>
      <c r="K18" s="41"/>
      <c r="L18" s="41"/>
      <c r="M18" s="42">
        <f t="shared" si="1"/>
        <v>0</v>
      </c>
      <c r="N18" s="18"/>
      <c r="O18" s="40"/>
      <c r="P18" s="41"/>
      <c r="Q18" s="41"/>
      <c r="R18" s="41"/>
      <c r="S18" s="41">
        <v>120</v>
      </c>
      <c r="T18" s="41"/>
      <c r="U18" s="41">
        <v>24</v>
      </c>
      <c r="V18" s="38">
        <f t="shared" si="0"/>
        <v>144</v>
      </c>
    </row>
    <row r="19" spans="1:22" x14ac:dyDescent="0.25">
      <c r="A19" s="39">
        <v>43376</v>
      </c>
      <c r="B19">
        <v>264</v>
      </c>
      <c r="C19" t="s">
        <v>117</v>
      </c>
      <c r="D19" t="s">
        <v>118</v>
      </c>
      <c r="E19" s="1"/>
      <c r="F19" s="43">
        <v>130</v>
      </c>
      <c r="G19" s="1">
        <f t="shared" si="2"/>
        <v>12890.070000000002</v>
      </c>
      <c r="H19" s="35"/>
      <c r="I19" s="40"/>
      <c r="J19" s="41"/>
      <c r="K19" s="41"/>
      <c r="L19" s="41"/>
      <c r="M19" s="42">
        <f t="shared" si="1"/>
        <v>0</v>
      </c>
      <c r="N19" s="18"/>
      <c r="O19" s="40"/>
      <c r="P19" s="41"/>
      <c r="Q19" s="41"/>
      <c r="R19" s="41">
        <v>130</v>
      </c>
      <c r="S19" s="41"/>
      <c r="T19" s="41"/>
      <c r="U19" s="41"/>
      <c r="V19" s="38">
        <f t="shared" si="0"/>
        <v>130</v>
      </c>
    </row>
    <row r="20" spans="1:22" x14ac:dyDescent="0.25">
      <c r="A20" s="39">
        <v>43368</v>
      </c>
      <c r="C20" t="s">
        <v>25</v>
      </c>
      <c r="D20" t="s">
        <v>43</v>
      </c>
      <c r="E20" s="43">
        <v>5000</v>
      </c>
      <c r="F20" s="1"/>
      <c r="G20" s="1">
        <f t="shared" si="2"/>
        <v>17890.07</v>
      </c>
      <c r="H20" s="35"/>
      <c r="I20" s="40">
        <v>5000</v>
      </c>
      <c r="J20" s="41"/>
      <c r="K20" s="41"/>
      <c r="L20" s="41"/>
      <c r="M20" s="42">
        <f t="shared" si="1"/>
        <v>5000</v>
      </c>
      <c r="N20" s="18"/>
      <c r="O20" s="40"/>
      <c r="P20" s="41"/>
      <c r="Q20" s="41"/>
      <c r="R20" s="41"/>
      <c r="S20" s="41"/>
      <c r="T20" s="41"/>
      <c r="U20" s="41"/>
      <c r="V20" s="38">
        <f t="shared" si="0"/>
        <v>0</v>
      </c>
    </row>
    <row r="21" spans="1:22" x14ac:dyDescent="0.25">
      <c r="A21" s="39">
        <v>43285</v>
      </c>
      <c r="B21">
        <v>262</v>
      </c>
      <c r="C21" t="s">
        <v>57</v>
      </c>
      <c r="D21" t="s">
        <v>58</v>
      </c>
      <c r="E21" s="1"/>
      <c r="F21" s="43">
        <v>1040</v>
      </c>
      <c r="G21" s="1">
        <f t="shared" si="2"/>
        <v>16850.07</v>
      </c>
      <c r="H21" s="35"/>
      <c r="I21" s="40"/>
      <c r="J21" s="41"/>
      <c r="K21" s="41"/>
      <c r="L21" s="41"/>
      <c r="M21" s="42">
        <f t="shared" si="1"/>
        <v>0</v>
      </c>
      <c r="N21" s="18"/>
      <c r="O21" s="40">
        <v>1040</v>
      </c>
      <c r="P21" s="41"/>
      <c r="Q21" s="41"/>
      <c r="R21" s="41"/>
      <c r="S21" s="41"/>
      <c r="T21" s="41"/>
      <c r="U21" s="41"/>
      <c r="V21" s="38">
        <f t="shared" si="0"/>
        <v>1040</v>
      </c>
    </row>
    <row r="22" spans="1:22" x14ac:dyDescent="0.25">
      <c r="A22" s="39">
        <v>43376</v>
      </c>
      <c r="B22">
        <v>265</v>
      </c>
      <c r="C22" t="s">
        <v>119</v>
      </c>
      <c r="D22" t="s">
        <v>53</v>
      </c>
      <c r="E22" s="1"/>
      <c r="F22" s="43">
        <v>250</v>
      </c>
      <c r="G22" s="1">
        <f t="shared" si="2"/>
        <v>16600.07</v>
      </c>
      <c r="H22" s="35"/>
      <c r="I22" s="40"/>
      <c r="J22" s="41"/>
      <c r="K22" s="41"/>
      <c r="L22" s="41"/>
      <c r="M22" s="42">
        <f t="shared" si="1"/>
        <v>0</v>
      </c>
      <c r="N22" s="18"/>
      <c r="O22" s="40"/>
      <c r="P22" s="41"/>
      <c r="Q22" s="41"/>
      <c r="R22" s="41">
        <v>250</v>
      </c>
      <c r="S22" s="41"/>
      <c r="T22" s="41"/>
      <c r="U22" s="41"/>
      <c r="V22" s="38">
        <f t="shared" si="0"/>
        <v>250</v>
      </c>
    </row>
    <row r="23" spans="1:22" x14ac:dyDescent="0.25">
      <c r="A23" s="39">
        <v>43285</v>
      </c>
      <c r="B23">
        <v>261</v>
      </c>
      <c r="C23" t="s">
        <v>44</v>
      </c>
      <c r="D23" t="s">
        <v>59</v>
      </c>
      <c r="E23" s="1"/>
      <c r="F23" s="43">
        <v>79.8</v>
      </c>
      <c r="G23" s="1">
        <f t="shared" si="2"/>
        <v>16520.27</v>
      </c>
      <c r="H23" s="35"/>
      <c r="I23" s="40"/>
      <c r="J23" s="41"/>
      <c r="K23" s="41"/>
      <c r="L23" s="41"/>
      <c r="M23" s="42">
        <f t="shared" si="1"/>
        <v>0</v>
      </c>
      <c r="N23" s="18"/>
      <c r="O23" s="40"/>
      <c r="P23" s="41"/>
      <c r="Q23" s="41"/>
      <c r="R23" s="41">
        <v>66.5</v>
      </c>
      <c r="S23" s="41"/>
      <c r="T23" s="41"/>
      <c r="U23" s="41">
        <v>13.3</v>
      </c>
      <c r="V23" s="38">
        <f t="shared" si="0"/>
        <v>79.8</v>
      </c>
    </row>
    <row r="24" spans="1:22" x14ac:dyDescent="0.25">
      <c r="A24" s="39">
        <v>43285</v>
      </c>
      <c r="B24">
        <v>260</v>
      </c>
      <c r="C24" t="s">
        <v>94</v>
      </c>
      <c r="D24" t="s">
        <v>120</v>
      </c>
      <c r="E24" s="1"/>
      <c r="F24" s="43">
        <v>198</v>
      </c>
      <c r="G24" s="1">
        <f t="shared" si="2"/>
        <v>16322.27</v>
      </c>
      <c r="H24" s="35"/>
      <c r="I24" s="40"/>
      <c r="J24" s="41"/>
      <c r="K24" s="41"/>
      <c r="L24" s="41"/>
      <c r="M24" s="42">
        <f t="shared" si="1"/>
        <v>0</v>
      </c>
      <c r="N24" s="18"/>
      <c r="O24" s="40"/>
      <c r="P24" s="41"/>
      <c r="Q24" s="41"/>
      <c r="R24" s="41">
        <v>165</v>
      </c>
      <c r="S24" s="41"/>
      <c r="T24" s="41"/>
      <c r="U24" s="41">
        <v>33</v>
      </c>
      <c r="V24" s="38">
        <f t="shared" si="0"/>
        <v>198</v>
      </c>
    </row>
    <row r="25" spans="1:22" x14ac:dyDescent="0.25">
      <c r="A25" s="39">
        <v>43376</v>
      </c>
      <c r="B25">
        <v>263</v>
      </c>
      <c r="C25" t="s">
        <v>57</v>
      </c>
      <c r="D25" t="s">
        <v>60</v>
      </c>
      <c r="E25" s="1"/>
      <c r="F25" s="43">
        <v>1080</v>
      </c>
      <c r="G25" s="1">
        <f t="shared" si="2"/>
        <v>15242.27</v>
      </c>
      <c r="H25" s="35"/>
      <c r="I25" s="40"/>
      <c r="J25" s="41"/>
      <c r="K25" s="41"/>
      <c r="L25" s="41"/>
      <c r="M25" s="42">
        <f t="shared" si="1"/>
        <v>0</v>
      </c>
      <c r="N25" s="18"/>
      <c r="O25" s="40">
        <v>1080</v>
      </c>
      <c r="P25" s="41"/>
      <c r="Q25" s="41"/>
      <c r="R25" s="41"/>
      <c r="S25" s="41"/>
      <c r="T25" s="41"/>
      <c r="U25" s="41"/>
      <c r="V25" s="38">
        <f t="shared" si="0"/>
        <v>1080</v>
      </c>
    </row>
    <row r="26" spans="1:22" x14ac:dyDescent="0.25">
      <c r="A26" s="39">
        <v>43376</v>
      </c>
      <c r="C26" t="s">
        <v>33</v>
      </c>
      <c r="D26" t="s">
        <v>66</v>
      </c>
      <c r="E26" s="43"/>
      <c r="F26" s="1">
        <v>54</v>
      </c>
      <c r="G26" s="1">
        <f t="shared" si="2"/>
        <v>15188.27</v>
      </c>
      <c r="H26" s="35"/>
      <c r="I26" s="40"/>
      <c r="J26" s="41"/>
      <c r="K26" s="41"/>
      <c r="L26" s="41"/>
      <c r="M26" s="42">
        <f t="shared" si="1"/>
        <v>0</v>
      </c>
      <c r="N26" s="18"/>
      <c r="O26" s="40"/>
      <c r="P26" s="41"/>
      <c r="Q26" s="41"/>
      <c r="R26" s="41"/>
      <c r="S26" s="41"/>
      <c r="T26" s="41"/>
      <c r="U26" s="41"/>
      <c r="V26" s="38">
        <f t="shared" si="0"/>
        <v>0</v>
      </c>
    </row>
    <row r="27" spans="1:22" x14ac:dyDescent="0.25">
      <c r="A27" s="39">
        <v>43270</v>
      </c>
      <c r="B27">
        <v>259</v>
      </c>
      <c r="C27" t="s">
        <v>121</v>
      </c>
      <c r="D27" t="s">
        <v>68</v>
      </c>
      <c r="E27" s="43"/>
      <c r="F27" s="1">
        <v>492</v>
      </c>
      <c r="G27" s="1">
        <f t="shared" si="2"/>
        <v>14696.27</v>
      </c>
      <c r="H27" s="35"/>
      <c r="I27" s="40"/>
      <c r="J27" s="41"/>
      <c r="K27" s="41"/>
      <c r="L27" s="41"/>
      <c r="M27" s="42">
        <f t="shared" si="1"/>
        <v>0</v>
      </c>
      <c r="N27" s="18"/>
      <c r="O27" s="40"/>
      <c r="P27" s="41"/>
      <c r="Q27" s="41"/>
      <c r="R27" s="41">
        <v>492</v>
      </c>
      <c r="S27" s="41"/>
      <c r="T27" s="41"/>
      <c r="U27" s="41"/>
      <c r="V27" s="38">
        <f t="shared" si="0"/>
        <v>492</v>
      </c>
    </row>
    <row r="28" spans="1:22" x14ac:dyDescent="0.25">
      <c r="A28" s="39">
        <v>43488</v>
      </c>
      <c r="C28" t="s">
        <v>85</v>
      </c>
      <c r="D28" t="s">
        <v>98</v>
      </c>
      <c r="E28" s="44"/>
      <c r="F28" s="1">
        <v>0</v>
      </c>
      <c r="G28" s="1">
        <f t="shared" si="2"/>
        <v>14696.27</v>
      </c>
      <c r="H28" s="35"/>
      <c r="I28" s="40"/>
      <c r="J28" s="41"/>
      <c r="K28" s="41"/>
      <c r="L28" s="41"/>
      <c r="M28" s="42">
        <f t="shared" si="1"/>
        <v>0</v>
      </c>
      <c r="N28" s="18"/>
      <c r="O28" s="40"/>
      <c r="P28" s="41">
        <v>54</v>
      </c>
      <c r="Q28" s="41"/>
      <c r="R28" s="41"/>
      <c r="S28" s="41"/>
      <c r="T28" s="41"/>
      <c r="U28" s="41"/>
      <c r="V28" s="38">
        <f t="shared" si="0"/>
        <v>54</v>
      </c>
    </row>
    <row r="29" spans="1:22" x14ac:dyDescent="0.25">
      <c r="A29" s="39">
        <v>43488</v>
      </c>
      <c r="B29">
        <v>266</v>
      </c>
      <c r="C29" t="s">
        <v>62</v>
      </c>
      <c r="D29" t="s">
        <v>40</v>
      </c>
      <c r="F29" s="43">
        <v>180</v>
      </c>
      <c r="G29" s="1">
        <f t="shared" si="2"/>
        <v>14516.27</v>
      </c>
      <c r="H29" s="35"/>
      <c r="I29" s="40"/>
      <c r="J29" s="41"/>
      <c r="K29" s="41"/>
      <c r="L29" s="41"/>
      <c r="M29" s="42">
        <f t="shared" si="1"/>
        <v>0</v>
      </c>
      <c r="N29" s="18"/>
      <c r="O29" s="40"/>
      <c r="P29" s="41"/>
      <c r="Q29" s="41"/>
      <c r="R29" s="41"/>
      <c r="S29" s="41">
        <v>150</v>
      </c>
      <c r="T29" s="41"/>
      <c r="U29" s="41">
        <v>30</v>
      </c>
      <c r="V29" s="38">
        <f t="shared" si="0"/>
        <v>180</v>
      </c>
    </row>
    <row r="30" spans="1:22" x14ac:dyDescent="0.25">
      <c r="A30" s="39">
        <v>43123</v>
      </c>
      <c r="B30">
        <v>267</v>
      </c>
      <c r="C30" t="s">
        <v>57</v>
      </c>
      <c r="D30" t="s">
        <v>61</v>
      </c>
      <c r="F30" s="1">
        <v>1060</v>
      </c>
      <c r="G30" s="1">
        <f t="shared" si="2"/>
        <v>13456.27</v>
      </c>
      <c r="H30" s="35"/>
      <c r="I30" s="40"/>
      <c r="J30" s="41"/>
      <c r="K30" s="41"/>
      <c r="L30" s="41"/>
      <c r="M30" s="42">
        <f t="shared" si="1"/>
        <v>0</v>
      </c>
      <c r="N30" s="18"/>
      <c r="O30" s="40">
        <v>1060</v>
      </c>
      <c r="P30" s="41"/>
      <c r="Q30" s="41"/>
      <c r="R30" s="41"/>
      <c r="S30" s="41"/>
      <c r="T30" s="41"/>
      <c r="U30" s="41"/>
      <c r="V30" s="38">
        <f t="shared" si="0"/>
        <v>1060</v>
      </c>
    </row>
    <row r="31" spans="1:22" x14ac:dyDescent="0.25">
      <c r="A31" s="39">
        <v>43488</v>
      </c>
      <c r="B31">
        <v>268</v>
      </c>
      <c r="C31" t="s">
        <v>47</v>
      </c>
      <c r="D31" t="s">
        <v>122</v>
      </c>
      <c r="F31" s="43">
        <v>94.29</v>
      </c>
      <c r="G31" s="1">
        <f t="shared" si="2"/>
        <v>13361.98</v>
      </c>
      <c r="H31" s="35"/>
      <c r="I31" s="40"/>
      <c r="J31" s="41"/>
      <c r="K31" s="41"/>
      <c r="L31" s="41"/>
      <c r="M31" s="42">
        <f t="shared" si="1"/>
        <v>0</v>
      </c>
      <c r="N31" s="18"/>
      <c r="O31" s="40"/>
      <c r="P31" s="41"/>
      <c r="Q31" s="41"/>
      <c r="R31" s="41"/>
      <c r="S31" s="41">
        <v>94.29</v>
      </c>
      <c r="T31" s="41"/>
      <c r="U31" s="41"/>
      <c r="V31" s="38">
        <f t="shared" si="0"/>
        <v>94.29</v>
      </c>
    </row>
    <row r="32" spans="1:22" x14ac:dyDescent="0.25">
      <c r="A32" s="39">
        <v>43488</v>
      </c>
      <c r="B32">
        <v>269</v>
      </c>
      <c r="C32" t="s">
        <v>109</v>
      </c>
      <c r="D32" t="s">
        <v>123</v>
      </c>
      <c r="F32" s="43">
        <v>777.6</v>
      </c>
      <c r="G32" s="1">
        <f t="shared" si="2"/>
        <v>12584.38</v>
      </c>
      <c r="H32" s="35"/>
      <c r="I32" s="40"/>
      <c r="J32" s="41"/>
      <c r="K32" s="41"/>
      <c r="L32" s="41"/>
      <c r="M32" s="42">
        <f t="shared" si="1"/>
        <v>0</v>
      </c>
      <c r="N32" s="18"/>
      <c r="O32" s="40"/>
      <c r="P32" s="41"/>
      <c r="Q32" s="41"/>
      <c r="R32" s="41">
        <v>648</v>
      </c>
      <c r="S32" s="41"/>
      <c r="T32" s="41"/>
      <c r="U32" s="41">
        <v>129.6</v>
      </c>
      <c r="V32" s="38">
        <f t="shared" si="0"/>
        <v>777.6</v>
      </c>
    </row>
    <row r="33" spans="1:22" x14ac:dyDescent="0.25">
      <c r="A33" s="39">
        <v>43488</v>
      </c>
      <c r="B33" s="45">
        <v>270</v>
      </c>
      <c r="C33" t="s">
        <v>67</v>
      </c>
      <c r="D33" t="s">
        <v>87</v>
      </c>
      <c r="E33" s="1"/>
      <c r="F33" s="43">
        <v>150</v>
      </c>
      <c r="G33" s="1">
        <f t="shared" si="2"/>
        <v>12434.38</v>
      </c>
      <c r="H33" s="35"/>
      <c r="I33" s="40"/>
      <c r="J33" s="41"/>
      <c r="K33" s="41"/>
      <c r="L33" s="41"/>
      <c r="M33" s="42">
        <f t="shared" si="1"/>
        <v>0</v>
      </c>
      <c r="N33" s="18"/>
      <c r="O33" s="40"/>
      <c r="P33" s="41"/>
      <c r="Q33" s="41"/>
      <c r="R33" s="41"/>
      <c r="S33" s="41">
        <v>150</v>
      </c>
      <c r="T33" s="41"/>
      <c r="U33" s="41">
        <v>0</v>
      </c>
      <c r="V33" s="38">
        <f t="shared" si="0"/>
        <v>150</v>
      </c>
    </row>
    <row r="34" spans="1:22" x14ac:dyDescent="0.25">
      <c r="A34" s="39">
        <v>43488</v>
      </c>
      <c r="B34" s="45">
        <v>272</v>
      </c>
      <c r="C34" t="s">
        <v>35</v>
      </c>
      <c r="D34" t="s">
        <v>56</v>
      </c>
      <c r="E34" s="1"/>
      <c r="F34" s="43">
        <v>300</v>
      </c>
      <c r="G34" s="1">
        <f t="shared" si="2"/>
        <v>12134.38</v>
      </c>
      <c r="H34" s="35"/>
      <c r="I34" s="40"/>
      <c r="J34" s="41"/>
      <c r="K34" s="41"/>
      <c r="L34" s="41"/>
      <c r="M34" s="42"/>
      <c r="N34" s="18"/>
      <c r="O34" s="40"/>
      <c r="P34" s="41"/>
      <c r="Q34" s="41">
        <v>300</v>
      </c>
      <c r="R34" s="41"/>
      <c r="S34" s="41"/>
      <c r="T34" s="41"/>
      <c r="U34" s="41"/>
      <c r="V34" s="38">
        <f t="shared" si="0"/>
        <v>300</v>
      </c>
    </row>
    <row r="35" spans="1:22" x14ac:dyDescent="0.25">
      <c r="A35" s="39">
        <v>43488</v>
      </c>
      <c r="B35" s="45">
        <v>273</v>
      </c>
      <c r="C35" t="s">
        <v>124</v>
      </c>
      <c r="D35" t="s">
        <v>56</v>
      </c>
      <c r="E35" s="1"/>
      <c r="F35" s="43">
        <v>300</v>
      </c>
      <c r="G35" s="1">
        <f t="shared" si="2"/>
        <v>11834.38</v>
      </c>
      <c r="H35" s="35"/>
      <c r="I35" s="40"/>
      <c r="J35" s="41"/>
      <c r="K35" s="41"/>
      <c r="L35" s="41"/>
      <c r="M35" s="42"/>
      <c r="N35" s="18"/>
      <c r="O35" s="40"/>
      <c r="P35" s="41"/>
      <c r="Q35" s="41">
        <v>300</v>
      </c>
      <c r="R35" s="41"/>
      <c r="S35" s="41"/>
      <c r="T35" s="41"/>
      <c r="U35" s="41"/>
      <c r="V35" s="38">
        <f t="shared" si="0"/>
        <v>300</v>
      </c>
    </row>
    <row r="36" spans="1:22" x14ac:dyDescent="0.25">
      <c r="A36" s="39">
        <v>43488</v>
      </c>
      <c r="B36" s="45">
        <v>274</v>
      </c>
      <c r="C36" t="s">
        <v>34</v>
      </c>
      <c r="D36" t="s">
        <v>56</v>
      </c>
      <c r="E36" s="1"/>
      <c r="F36" s="43">
        <v>750</v>
      </c>
      <c r="G36" s="1">
        <f t="shared" si="2"/>
        <v>11084.38</v>
      </c>
      <c r="H36" s="35"/>
      <c r="I36" s="40"/>
      <c r="J36" s="41"/>
      <c r="K36" s="41"/>
      <c r="L36" s="41"/>
      <c r="M36" s="42"/>
      <c r="N36" s="18"/>
      <c r="O36" s="40"/>
      <c r="P36" s="41"/>
      <c r="Q36" s="41">
        <v>750</v>
      </c>
      <c r="R36" s="41"/>
      <c r="S36" s="41"/>
      <c r="T36" s="41"/>
      <c r="U36" s="41"/>
      <c r="V36" s="38">
        <f t="shared" si="0"/>
        <v>750</v>
      </c>
    </row>
    <row r="37" spans="1:22" x14ac:dyDescent="0.25">
      <c r="A37" s="39">
        <v>43513</v>
      </c>
      <c r="B37" s="45">
        <v>275</v>
      </c>
      <c r="C37" t="s">
        <v>125</v>
      </c>
      <c r="D37" t="s">
        <v>126</v>
      </c>
      <c r="E37" s="1"/>
      <c r="F37" s="43">
        <v>432</v>
      </c>
      <c r="G37" s="1">
        <f t="shared" si="2"/>
        <v>10652.38</v>
      </c>
      <c r="H37" s="35"/>
      <c r="I37" s="40"/>
      <c r="J37" s="41"/>
      <c r="K37" s="41"/>
      <c r="L37" s="41"/>
      <c r="M37" s="42">
        <f t="shared" ref="M37:M43" si="3">SUM(I37:L37)</f>
        <v>0</v>
      </c>
      <c r="N37" s="18"/>
      <c r="O37" s="40"/>
      <c r="P37" s="41"/>
      <c r="Q37" s="41"/>
      <c r="R37" s="41">
        <v>360</v>
      </c>
      <c r="S37" s="41"/>
      <c r="T37" s="41"/>
      <c r="U37" s="41">
        <v>72</v>
      </c>
      <c r="V37" s="38">
        <f t="shared" si="0"/>
        <v>432</v>
      </c>
    </row>
    <row r="38" spans="1:22" x14ac:dyDescent="0.25">
      <c r="A38" s="39">
        <v>43544</v>
      </c>
      <c r="B38" s="45">
        <v>276</v>
      </c>
      <c r="C38" t="s">
        <v>127</v>
      </c>
      <c r="D38" t="s">
        <v>128</v>
      </c>
      <c r="E38" s="1"/>
      <c r="F38" s="43">
        <v>130.80000000000001</v>
      </c>
      <c r="G38" s="1">
        <f t="shared" si="2"/>
        <v>10521.58</v>
      </c>
      <c r="H38" s="35"/>
      <c r="I38" s="40"/>
      <c r="J38" s="41"/>
      <c r="K38" s="41"/>
      <c r="L38" s="41"/>
      <c r="M38" s="42">
        <f t="shared" si="3"/>
        <v>0</v>
      </c>
      <c r="N38" s="18"/>
      <c r="O38" s="40"/>
      <c r="P38" s="41"/>
      <c r="Q38" s="41"/>
      <c r="R38" s="41">
        <v>109</v>
      </c>
      <c r="S38" s="41"/>
      <c r="T38" s="41"/>
      <c r="U38" s="41">
        <v>21.8</v>
      </c>
      <c r="V38" s="38">
        <f t="shared" si="0"/>
        <v>130.80000000000001</v>
      </c>
    </row>
    <row r="39" spans="1:22" x14ac:dyDescent="0.25">
      <c r="A39" s="39">
        <v>43511</v>
      </c>
      <c r="B39" s="45"/>
      <c r="C39" t="s">
        <v>25</v>
      </c>
      <c r="D39" t="s">
        <v>63</v>
      </c>
      <c r="E39" s="1">
        <v>1000</v>
      </c>
      <c r="F39" s="43"/>
      <c r="G39" s="1">
        <f t="shared" si="2"/>
        <v>11521.58</v>
      </c>
      <c r="H39" s="35"/>
      <c r="I39" s="40"/>
      <c r="J39" s="41"/>
      <c r="K39" s="41">
        <v>1000</v>
      </c>
      <c r="L39" s="41"/>
      <c r="M39" s="42">
        <f t="shared" si="3"/>
        <v>1000</v>
      </c>
      <c r="N39" s="18"/>
      <c r="O39" s="40"/>
      <c r="P39" s="41"/>
      <c r="Q39" s="41"/>
      <c r="R39" s="41"/>
      <c r="S39" s="41"/>
      <c r="T39" s="41"/>
      <c r="U39" s="41"/>
      <c r="V39" s="38">
        <f t="shared" si="0"/>
        <v>0</v>
      </c>
    </row>
    <row r="40" spans="1:22" x14ac:dyDescent="0.25">
      <c r="A40" s="39">
        <v>43529</v>
      </c>
      <c r="B40" s="45"/>
      <c r="C40" t="s">
        <v>97</v>
      </c>
      <c r="D40" t="s">
        <v>63</v>
      </c>
      <c r="E40" s="1">
        <v>1000</v>
      </c>
      <c r="F40" s="43"/>
      <c r="G40" s="1">
        <f t="shared" si="2"/>
        <v>12521.58</v>
      </c>
      <c r="H40" s="35"/>
      <c r="I40" s="40"/>
      <c r="J40" s="41"/>
      <c r="K40" s="41">
        <v>1000</v>
      </c>
      <c r="L40" s="41"/>
      <c r="M40" s="42">
        <f t="shared" si="3"/>
        <v>1000</v>
      </c>
      <c r="N40" s="18"/>
      <c r="O40" s="40"/>
      <c r="P40" s="41"/>
      <c r="Q40" s="41"/>
      <c r="R40" s="41"/>
      <c r="S40" s="41"/>
      <c r="T40" s="41"/>
      <c r="U40" s="41"/>
      <c r="V40" s="38">
        <f t="shared" si="0"/>
        <v>0</v>
      </c>
    </row>
    <row r="41" spans="1:22" x14ac:dyDescent="0.25">
      <c r="A41" s="39">
        <v>43555</v>
      </c>
      <c r="B41" s="45"/>
      <c r="C41" t="s">
        <v>33</v>
      </c>
      <c r="D41" t="s">
        <v>66</v>
      </c>
      <c r="E41" s="1"/>
      <c r="F41" s="1">
        <v>18</v>
      </c>
      <c r="G41" s="1">
        <f t="shared" si="2"/>
        <v>12503.58</v>
      </c>
      <c r="H41" s="35"/>
      <c r="I41" s="40"/>
      <c r="J41" s="41"/>
      <c r="K41" s="41"/>
      <c r="L41" s="41"/>
      <c r="M41" s="42">
        <f t="shared" si="3"/>
        <v>0</v>
      </c>
      <c r="N41" s="18"/>
      <c r="O41" s="40"/>
      <c r="P41" s="41"/>
      <c r="Q41" s="41"/>
      <c r="R41" s="41"/>
      <c r="S41" s="41">
        <v>18</v>
      </c>
      <c r="T41" s="41"/>
      <c r="U41" s="41"/>
      <c r="V41" s="38">
        <f t="shared" si="0"/>
        <v>18</v>
      </c>
    </row>
    <row r="42" spans="1:22" x14ac:dyDescent="0.25">
      <c r="A42" s="46"/>
      <c r="B42" s="47"/>
      <c r="C42" s="48"/>
      <c r="D42" s="48"/>
      <c r="E42" s="46"/>
      <c r="F42" s="46"/>
      <c r="G42" s="34"/>
      <c r="H42" s="35"/>
      <c r="I42" s="40"/>
      <c r="J42" s="41"/>
      <c r="K42" s="41"/>
      <c r="L42" s="41"/>
      <c r="M42" s="42">
        <f t="shared" si="3"/>
        <v>0</v>
      </c>
      <c r="N42" s="18"/>
      <c r="O42" s="40"/>
      <c r="P42" s="41"/>
      <c r="Q42" s="41"/>
      <c r="R42" s="41"/>
      <c r="S42" s="41"/>
      <c r="T42" s="41"/>
      <c r="U42" s="41"/>
      <c r="V42" s="38">
        <f t="shared" si="0"/>
        <v>0</v>
      </c>
    </row>
    <row r="43" spans="1:22" x14ac:dyDescent="0.25">
      <c r="A43" s="46"/>
      <c r="B43" s="49"/>
      <c r="C43" s="50"/>
      <c r="D43" s="50"/>
      <c r="E43" s="51">
        <f>SUM(E5:E42)</f>
        <v>12470.1</v>
      </c>
      <c r="F43" s="51">
        <f>SUM(F5:F42)</f>
        <v>10820.019999999999</v>
      </c>
      <c r="G43" s="34"/>
      <c r="H43" s="35"/>
      <c r="I43" s="40"/>
      <c r="J43" s="41"/>
      <c r="K43" s="41"/>
      <c r="L43" s="41"/>
      <c r="M43" s="42">
        <f t="shared" si="3"/>
        <v>0</v>
      </c>
      <c r="N43" s="18"/>
      <c r="O43" s="40"/>
      <c r="P43" s="41"/>
      <c r="Q43" s="41"/>
      <c r="R43" s="41"/>
      <c r="S43" s="41"/>
      <c r="T43" s="41"/>
      <c r="U43" s="41"/>
      <c r="V43" s="38">
        <f t="shared" si="0"/>
        <v>0</v>
      </c>
    </row>
    <row r="44" spans="1:22" x14ac:dyDescent="0.25">
      <c r="A44" s="53"/>
      <c r="B44" s="54"/>
      <c r="C44" s="55"/>
      <c r="D44" s="55"/>
      <c r="E44" s="56"/>
      <c r="F44" s="56"/>
      <c r="G44" s="57">
        <f>+G41</f>
        <v>12503.58</v>
      </c>
      <c r="H44" s="58"/>
      <c r="I44" s="51">
        <f>SUM(I5:I43)</f>
        <v>10000</v>
      </c>
      <c r="J44" s="52">
        <f>SUM(J5:J43)</f>
        <v>0</v>
      </c>
      <c r="K44" s="52">
        <f>SUM(K5:K43)</f>
        <v>2000</v>
      </c>
      <c r="L44" s="52">
        <f>SUM(L5:L43)</f>
        <v>470.1</v>
      </c>
      <c r="M44" s="38">
        <f>SUM(M5:M42)</f>
        <v>12470.1</v>
      </c>
      <c r="N44" s="18"/>
      <c r="O44" s="51">
        <f>SUM(O6:O43)</f>
        <v>4240</v>
      </c>
      <c r="P44" s="52">
        <f>SUM(P6:P43)</f>
        <v>314</v>
      </c>
      <c r="Q44" s="52">
        <f>+SUM(Q6:Q43)</f>
        <v>1350</v>
      </c>
      <c r="R44" s="52">
        <f>SUM(R6:R43)</f>
        <v>3411.12</v>
      </c>
      <c r="S44" s="52">
        <f>+SUM(S6:S43)</f>
        <v>1034.2</v>
      </c>
      <c r="T44" s="52">
        <f>+SUM(T6:T43)</f>
        <v>0</v>
      </c>
      <c r="U44" s="59">
        <f>SUM(U6:U43)</f>
        <v>470.7</v>
      </c>
      <c r="V44" s="60">
        <f>SUM(V6:V43)</f>
        <v>10820.019999999999</v>
      </c>
    </row>
    <row r="45" spans="1:22" x14ac:dyDescent="0.25">
      <c r="A45" s="61"/>
      <c r="B45" s="47"/>
      <c r="C45" s="48"/>
      <c r="D45" s="48"/>
      <c r="E45" s="46"/>
      <c r="F45" s="46"/>
      <c r="G45" s="62"/>
      <c r="H45" s="63"/>
      <c r="I45" s="64"/>
      <c r="J45" s="65"/>
      <c r="K45" s="65"/>
      <c r="L45" s="65"/>
      <c r="M45" s="66">
        <f>SUM(I44:L44)</f>
        <v>12470.1</v>
      </c>
      <c r="N45" s="18"/>
      <c r="O45" s="64"/>
      <c r="P45" s="65"/>
      <c r="Q45" s="65"/>
      <c r="R45" s="65"/>
      <c r="S45" s="65"/>
      <c r="T45" s="65"/>
      <c r="U45" s="65"/>
      <c r="V45" s="66">
        <f>SUM(O44:U44)</f>
        <v>10820.02</v>
      </c>
    </row>
    <row r="46" spans="1:22" x14ac:dyDescent="0.25">
      <c r="A46" s="61"/>
      <c r="B46" s="47"/>
      <c r="C46" s="48"/>
      <c r="D46" s="48"/>
      <c r="E46" s="46"/>
      <c r="F46" s="46"/>
      <c r="G46" s="34"/>
      <c r="H46" s="67"/>
      <c r="O46" s="52"/>
      <c r="P46" s="52"/>
      <c r="Q46" s="52"/>
      <c r="R46" s="52"/>
      <c r="S46" s="52"/>
      <c r="T46" s="52"/>
      <c r="U46" s="52"/>
      <c r="V46" s="52">
        <f>SUM(V45-F43)</f>
        <v>1.8189894035458565E-12</v>
      </c>
    </row>
    <row r="49" spans="6:6" x14ac:dyDescent="0.25">
      <c r="F49">
        <f>10820.02-F43</f>
        <v>0</v>
      </c>
    </row>
  </sheetData>
  <sheetProtection selectLockedCells="1" selectUnlockedCells="1"/>
  <mergeCells count="3">
    <mergeCell ref="C2:D2"/>
    <mergeCell ref="I2:K2"/>
    <mergeCell ref="O3:R3"/>
  </mergeCells>
  <pageMargins left="0.78749999999999998" right="0.78749999999999998" top="0.78749999999999998" bottom="0.78749999999999998" header="0.51180555555555551" footer="0.5118055555555555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Cash book 24.25</vt:lpstr>
      <vt:lpstr>Cash book 1516</vt:lpstr>
      <vt:lpstr>Cash book 1617</vt:lpstr>
      <vt:lpstr>Cash book 1718</vt:lpstr>
      <vt:lpstr>Cash book 1819</vt:lpstr>
      <vt:lpstr>'Cash book 1617'!Print_Area</vt:lpstr>
      <vt:lpstr>'Cash book 1718'!Print_Area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Hawkley Parish Council</dc:creator>
  <cp:keywords/>
  <dc:description/>
  <cp:lastModifiedBy>Hawkley Parish Council</cp:lastModifiedBy>
  <cp:revision/>
  <cp:lastPrinted>2025-05-13T08:19:09Z</cp:lastPrinted>
  <dcterms:created xsi:type="dcterms:W3CDTF">2021-04-13T22:25:01Z</dcterms:created>
  <dcterms:modified xsi:type="dcterms:W3CDTF">2025-05-13T08:19:30Z</dcterms:modified>
  <cp:category/>
  <cp:contentStatus/>
</cp:coreProperties>
</file>